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SisulB\Desktop\"/>
    </mc:Choice>
  </mc:AlternateContent>
  <xr:revisionPtr revIDLastSave="0" documentId="8_{89D0CEA0-FC6B-4D38-8678-901695F3219E}" xr6:coauthVersionLast="47" xr6:coauthVersionMax="47" xr10:uidLastSave="{00000000-0000-0000-0000-000000000000}"/>
  <bookViews>
    <workbookView xWindow="-120" yWindow="-120" windowWidth="29040" windowHeight="1572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E328" i="9" s="1"/>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E288" i="9"/>
  <c r="M287" i="9"/>
  <c r="L287" i="9"/>
  <c r="E287" i="9"/>
  <c r="M286" i="9"/>
  <c r="L286" i="9"/>
  <c r="E286" i="9"/>
  <c r="M285" i="9"/>
  <c r="L285" i="9"/>
  <c r="F285" i="9" s="1"/>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F261" i="9" s="1"/>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F245" i="9" s="1"/>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F237" i="9" s="1"/>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H170" i="9"/>
  <c r="G170" i="9"/>
  <c r="F170" i="9"/>
  <c r="H169" i="9"/>
  <c r="G169" i="9"/>
  <c r="F169" i="9"/>
  <c r="H168" i="9"/>
  <c r="G168" i="9"/>
  <c r="E168" i="9" s="1"/>
  <c r="F168" i="9"/>
  <c r="H167" i="9"/>
  <c r="G167" i="9"/>
  <c r="F167" i="9"/>
  <c r="H166" i="9"/>
  <c r="G166" i="9"/>
  <c r="F166" i="9"/>
  <c r="H165" i="9"/>
  <c r="G165" i="9"/>
  <c r="F165" i="9"/>
  <c r="H164" i="9"/>
  <c r="G164" i="9"/>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E141" i="9" s="1"/>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E74" i="9" s="1"/>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E34" i="9" s="1"/>
  <c r="F34" i="9"/>
  <c r="H33" i="9"/>
  <c r="G33" i="9"/>
  <c r="F33" i="9"/>
  <c r="H32" i="9"/>
  <c r="G32" i="9"/>
  <c r="F32" i="9"/>
  <c r="H31" i="9"/>
  <c r="G31" i="9"/>
  <c r="F31" i="9"/>
  <c r="H30" i="9"/>
  <c r="G30" i="9"/>
  <c r="F30" i="9"/>
  <c r="H29" i="9"/>
  <c r="G29" i="9"/>
  <c r="F29" i="9"/>
  <c r="H28" i="9"/>
  <c r="G28" i="9"/>
  <c r="F28" i="9"/>
  <c r="H27" i="9"/>
  <c r="G27" i="9"/>
  <c r="F27" i="9"/>
  <c r="H26" i="9"/>
  <c r="G26" i="9"/>
  <c r="E26" i="9" s="1"/>
  <c r="F26" i="9"/>
  <c r="H25" i="9"/>
  <c r="G25" i="9"/>
  <c r="F25" i="9"/>
  <c r="F24" i="9"/>
  <c r="F4" i="9"/>
  <c r="O3" i="9"/>
  <c r="G296" i="9" s="1"/>
  <c r="I3" i="9"/>
  <c r="H3" i="9"/>
  <c r="G3" i="9"/>
  <c r="D104" i="8"/>
  <c r="C1681" i="1" s="1"/>
  <c r="D97" i="8"/>
  <c r="D92" i="8"/>
  <c r="C1669" i="1" s="1"/>
  <c r="D87" i="8"/>
  <c r="D82" i="8"/>
  <c r="C1659" i="1" s="1"/>
  <c r="D77" i="8"/>
  <c r="C1654" i="1" s="1"/>
  <c r="D72" i="8"/>
  <c r="C1649" i="1" s="1"/>
  <c r="D67" i="8"/>
  <c r="D62" i="8"/>
  <c r="D57" i="8"/>
  <c r="D52" i="8"/>
  <c r="C1629" i="1" s="1"/>
  <c r="D46" i="8"/>
  <c r="D37" i="8"/>
  <c r="C1614" i="1" s="1"/>
  <c r="D27" i="8"/>
  <c r="D18" i="8"/>
  <c r="C1595" i="1" s="1"/>
  <c r="H1595" i="1" s="1"/>
  <c r="D8" i="8"/>
  <c r="E44" i="7"/>
  <c r="D44" i="7"/>
  <c r="H36" i="3" s="1"/>
  <c r="E39" i="7"/>
  <c r="D39" i="7"/>
  <c r="E30" i="7"/>
  <c r="D1563" i="1" s="1"/>
  <c r="D30" i="7"/>
  <c r="E23" i="7"/>
  <c r="D1556" i="1" s="1"/>
  <c r="D23" i="7"/>
  <c r="C1556" i="1" s="1"/>
  <c r="E14" i="7"/>
  <c r="D1547" i="1" s="1"/>
  <c r="D14" i="7"/>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514" i="1" s="1"/>
  <c r="D118" i="6"/>
  <c r="F118" i="6" s="1"/>
  <c r="F117" i="6"/>
  <c r="F116" i="6"/>
  <c r="E115" i="6"/>
  <c r="D115" i="6"/>
  <c r="F113" i="6"/>
  <c r="F112" i="6"/>
  <c r="F111" i="6"/>
  <c r="F110" i="6"/>
  <c r="F109" i="6"/>
  <c r="F108" i="6"/>
  <c r="E107" i="6"/>
  <c r="D1503" i="1" s="1"/>
  <c r="D107" i="6"/>
  <c r="F106" i="6"/>
  <c r="F105" i="6"/>
  <c r="F104" i="6"/>
  <c r="F103" i="6"/>
  <c r="F102" i="6"/>
  <c r="F101" i="6"/>
  <c r="F100" i="6"/>
  <c r="E99" i="6"/>
  <c r="D99" i="6"/>
  <c r="C1495" i="1" s="1"/>
  <c r="F98" i="6"/>
  <c r="F97" i="6"/>
  <c r="F96" i="6"/>
  <c r="F95" i="6"/>
  <c r="E94" i="6"/>
  <c r="D1490" i="1" s="1"/>
  <c r="D94" i="6"/>
  <c r="F93" i="6"/>
  <c r="F92" i="6"/>
  <c r="F91" i="6"/>
  <c r="E90" i="6"/>
  <c r="D1486" i="1" s="1"/>
  <c r="D90" i="6"/>
  <c r="F90" i="6" s="1"/>
  <c r="F88" i="6"/>
  <c r="F87" i="6"/>
  <c r="F86" i="6"/>
  <c r="F85" i="6"/>
  <c r="F84" i="6"/>
  <c r="F83" i="6"/>
  <c r="E82" i="6"/>
  <c r="D82" i="6"/>
  <c r="F81" i="6"/>
  <c r="F80" i="6"/>
  <c r="F79" i="6"/>
  <c r="F78" i="6"/>
  <c r="F77" i="6"/>
  <c r="F76" i="6"/>
  <c r="E75" i="6"/>
  <c r="D75" i="6"/>
  <c r="C1471" i="1" s="1"/>
  <c r="F74" i="6"/>
  <c r="F73" i="6"/>
  <c r="F72" i="6"/>
  <c r="F71" i="6"/>
  <c r="F70" i="6"/>
  <c r="F69" i="6"/>
  <c r="F68" i="6"/>
  <c r="F67" i="6"/>
  <c r="E66" i="6"/>
  <c r="D1462" i="1" s="1"/>
  <c r="D66" i="6"/>
  <c r="F66" i="6" s="1"/>
  <c r="F65" i="6"/>
  <c r="F64" i="6"/>
  <c r="F63" i="6"/>
  <c r="F62" i="6"/>
  <c r="E61" i="6"/>
  <c r="D61" i="6"/>
  <c r="F60" i="6"/>
  <c r="F59" i="6"/>
  <c r="F58" i="6"/>
  <c r="F57" i="6"/>
  <c r="F56" i="6"/>
  <c r="F55" i="6"/>
  <c r="E54" i="6"/>
  <c r="D54" i="6"/>
  <c r="F53" i="6"/>
  <c r="F52" i="6"/>
  <c r="F51" i="6"/>
  <c r="E50" i="6"/>
  <c r="D1446" i="1" s="1"/>
  <c r="D50" i="6"/>
  <c r="F50" i="6" s="1"/>
  <c r="F49" i="6"/>
  <c r="F48" i="6"/>
  <c r="F47" i="6"/>
  <c r="F46" i="6"/>
  <c r="F45" i="6"/>
  <c r="F44" i="6"/>
  <c r="E43" i="6"/>
  <c r="D43" i="6"/>
  <c r="F42" i="6"/>
  <c r="F41" i="6"/>
  <c r="F40" i="6"/>
  <c r="E39" i="6"/>
  <c r="D1435" i="1" s="1"/>
  <c r="D39" i="6"/>
  <c r="F38" i="6"/>
  <c r="F37" i="6"/>
  <c r="E36" i="6"/>
  <c r="D1432" i="1" s="1"/>
  <c r="D36" i="6"/>
  <c r="F34" i="6"/>
  <c r="F33" i="6"/>
  <c r="F32" i="6"/>
  <c r="F31" i="6"/>
  <c r="F30" i="6"/>
  <c r="F29" i="6"/>
  <c r="E28" i="6"/>
  <c r="D28" i="6"/>
  <c r="F27" i="6"/>
  <c r="F26" i="6"/>
  <c r="F25" i="6"/>
  <c r="F24" i="6"/>
  <c r="F23" i="6"/>
  <c r="E22" i="6"/>
  <c r="D1418" i="1" s="1"/>
  <c r="D22" i="6"/>
  <c r="F22" i="6" s="1"/>
  <c r="F21" i="6"/>
  <c r="F20" i="6"/>
  <c r="F19" i="6"/>
  <c r="F18" i="6"/>
  <c r="F17" i="6"/>
  <c r="F16" i="6"/>
  <c r="F15" i="6"/>
  <c r="F14" i="6"/>
  <c r="E13" i="6"/>
  <c r="D1409" i="1" s="1"/>
  <c r="D13" i="6"/>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252" i="5"/>
  <c r="F250" i="5"/>
  <c r="F249" i="5"/>
  <c r="E248" i="5"/>
  <c r="D1252" i="1" s="1"/>
  <c r="D248" i="5"/>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F149" i="5"/>
  <c r="F148" i="5"/>
  <c r="E147" i="5"/>
  <c r="D1152" i="1" s="1"/>
  <c r="D147" i="5"/>
  <c r="F146" i="5"/>
  <c r="F145" i="5"/>
  <c r="F144" i="5"/>
  <c r="E143" i="5"/>
  <c r="D1148" i="1" s="1"/>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71" i="5" s="1"/>
  <c r="F68" i="5"/>
  <c r="F67" i="5"/>
  <c r="F66" i="5"/>
  <c r="F65" i="5"/>
  <c r="F64" i="5"/>
  <c r="E63" i="5"/>
  <c r="D1068" i="1" s="1"/>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C1024" i="1" s="1"/>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E629" i="4" s="1"/>
  <c r="D623" i="1" s="1"/>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75" i="1" s="1"/>
  <c r="D581" i="4"/>
  <c r="F581" i="4" s="1"/>
  <c r="F580" i="4"/>
  <c r="F579" i="4"/>
  <c r="E578" i="4"/>
  <c r="D572" i="1" s="1"/>
  <c r="D578" i="4"/>
  <c r="F578" i="4" s="1"/>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E466" i="4" s="1"/>
  <c r="D460"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E431" i="4" s="1"/>
  <c r="D425" i="1" s="1"/>
  <c r="D432" i="4"/>
  <c r="E428" i="4"/>
  <c r="D428" i="4"/>
  <c r="E427" i="4"/>
  <c r="D422" i="1" s="1"/>
  <c r="D427" i="4"/>
  <c r="E426" i="4"/>
  <c r="D426" i="4"/>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C357" i="1" s="1"/>
  <c r="F359" i="4"/>
  <c r="E358" i="4"/>
  <c r="D358" i="4"/>
  <c r="F358" i="4" s="1"/>
  <c r="F357" i="4"/>
  <c r="F356" i="4"/>
  <c r="E355" i="4"/>
  <c r="E354" i="4" s="1"/>
  <c r="D355" i="4"/>
  <c r="D354" i="4" s="1"/>
  <c r="F354" i="4" s="1"/>
  <c r="F353" i="4"/>
  <c r="F352" i="4"/>
  <c r="F351" i="4"/>
  <c r="F350" i="4"/>
  <c r="E349" i="4"/>
  <c r="D349" i="4"/>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0" i="4"/>
  <c r="F319" i="4"/>
  <c r="F318" i="4"/>
  <c r="F317" i="4"/>
  <c r="F316" i="4"/>
  <c r="F315" i="4"/>
  <c r="E314" i="4"/>
  <c r="D314" i="4"/>
  <c r="F314" i="4" s="1"/>
  <c r="F313" i="4"/>
  <c r="F312" i="4"/>
  <c r="F311" i="4"/>
  <c r="E310" i="4"/>
  <c r="D305" i="1" s="1"/>
  <c r="D310" i="4"/>
  <c r="F306" i="4"/>
  <c r="F305" i="4"/>
  <c r="F304" i="4"/>
  <c r="F303" i="4"/>
  <c r="F302" i="4"/>
  <c r="E298" i="4"/>
  <c r="D298" i="4"/>
  <c r="F298" i="4" s="1"/>
  <c r="E297" i="4"/>
  <c r="D297" i="4"/>
  <c r="F297" i="4" s="1"/>
  <c r="F296" i="4"/>
  <c r="F295" i="4"/>
  <c r="F294" i="4"/>
  <c r="F293" i="4"/>
  <c r="F292" i="4"/>
  <c r="F291" i="4"/>
  <c r="F290" i="4"/>
  <c r="E289" i="4"/>
  <c r="D289" i="4"/>
  <c r="C285" i="1" s="1"/>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49" i="4"/>
  <c r="F248" i="4"/>
  <c r="F247" i="4"/>
  <c r="E246" i="4"/>
  <c r="D242" i="1" s="1"/>
  <c r="D246" i="4"/>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E221" i="4" s="1"/>
  <c r="D217" i="1" s="1"/>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F135" i="4" s="1"/>
  <c r="F133" i="4"/>
  <c r="F132" i="4"/>
  <c r="F131" i="4"/>
  <c r="F130" i="4"/>
  <c r="E129" i="4"/>
  <c r="D125" i="1" s="1"/>
  <c r="D129" i="4"/>
  <c r="F129" i="4" s="1"/>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C25" i="1" s="1"/>
  <c r="F28" i="4"/>
  <c r="F27" i="4"/>
  <c r="F26" i="4"/>
  <c r="F25" i="4"/>
  <c r="F24" i="4"/>
  <c r="E23" i="4"/>
  <c r="D23" i="4"/>
  <c r="F22" i="4"/>
  <c r="F21" i="4"/>
  <c r="F20" i="4"/>
  <c r="F19" i="4"/>
  <c r="F18" i="4"/>
  <c r="E17" i="4"/>
  <c r="D17" i="4"/>
  <c r="F17" i="4" s="1"/>
  <c r="F16" i="4"/>
  <c r="F15" i="4"/>
  <c r="F14" i="4"/>
  <c r="F13" i="4"/>
  <c r="F12" i="4"/>
  <c r="F11" i="4"/>
  <c r="F10" i="4"/>
  <c r="F9" i="4"/>
  <c r="E8" i="4"/>
  <c r="D4" i="1" s="1"/>
  <c r="D8" i="4"/>
  <c r="C4" i="1"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8" i="1"/>
  <c r="C1667" i="1"/>
  <c r="C1666" i="1"/>
  <c r="C1665" i="1"/>
  <c r="C1664" i="1"/>
  <c r="C1663" i="1"/>
  <c r="C1662" i="1"/>
  <c r="C1661" i="1"/>
  <c r="C1660" i="1"/>
  <c r="C1658" i="1"/>
  <c r="C1657" i="1"/>
  <c r="C1656" i="1"/>
  <c r="C1655" i="1"/>
  <c r="G1655" i="1" s="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7" i="1"/>
  <c r="C1577"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C1563" i="1"/>
  <c r="D1562" i="1"/>
  <c r="C1562" i="1"/>
  <c r="D1561" i="1"/>
  <c r="C1561" i="1"/>
  <c r="D1560" i="1"/>
  <c r="C1560" i="1"/>
  <c r="D1559" i="1"/>
  <c r="C1559" i="1"/>
  <c r="D1558" i="1"/>
  <c r="C1558" i="1"/>
  <c r="D1557" i="1"/>
  <c r="C1557" i="1"/>
  <c r="D1554" i="1"/>
  <c r="C1554" i="1"/>
  <c r="D1553" i="1"/>
  <c r="C1553" i="1"/>
  <c r="G1553" i="1" s="1"/>
  <c r="D1552" i="1"/>
  <c r="C1552" i="1"/>
  <c r="D1551" i="1"/>
  <c r="C1551" i="1"/>
  <c r="G1551" i="1" s="1"/>
  <c r="D1550" i="1"/>
  <c r="C1550" i="1"/>
  <c r="D1549" i="1"/>
  <c r="C1549" i="1"/>
  <c r="D1548" i="1"/>
  <c r="C1548" i="1"/>
  <c r="C1547" i="1"/>
  <c r="D1546" i="1"/>
  <c r="C1546" i="1"/>
  <c r="D1545" i="1"/>
  <c r="C1545" i="1"/>
  <c r="H1545" i="1" s="1"/>
  <c r="D1544" i="1"/>
  <c r="C1544" i="1"/>
  <c r="D1543" i="1"/>
  <c r="C1543" i="1"/>
  <c r="D1542" i="1"/>
  <c r="C1542" i="1"/>
  <c r="D1541" i="1"/>
  <c r="C1541" i="1"/>
  <c r="G1541" i="1" s="1"/>
  <c r="D1540" i="1"/>
  <c r="D1536" i="1"/>
  <c r="C1536" i="1"/>
  <c r="D1535" i="1"/>
  <c r="C1535" i="1"/>
  <c r="D1534" i="1"/>
  <c r="C1534" i="1"/>
  <c r="G1534" i="1" s="1"/>
  <c r="D1533" i="1"/>
  <c r="C1533" i="1"/>
  <c r="D1532" i="1"/>
  <c r="C1532" i="1"/>
  <c r="H1532" i="1" s="1"/>
  <c r="D1531" i="1"/>
  <c r="C1531" i="1"/>
  <c r="D1530" i="1"/>
  <c r="C1530" i="1"/>
  <c r="H1530" i="1" s="1"/>
  <c r="D1529" i="1"/>
  <c r="C1529" i="1"/>
  <c r="D1528" i="1"/>
  <c r="C1528" i="1"/>
  <c r="H1528" i="1" s="1"/>
  <c r="D1527" i="1"/>
  <c r="C1527" i="1"/>
  <c r="D1526" i="1"/>
  <c r="D1525" i="1"/>
  <c r="D1524" i="1"/>
  <c r="C1524" i="1"/>
  <c r="D1523" i="1"/>
  <c r="C1523" i="1"/>
  <c r="D1522" i="1"/>
  <c r="C1522" i="1"/>
  <c r="D1521" i="1"/>
  <c r="C1521" i="1"/>
  <c r="H1521" i="1" s="1"/>
  <c r="D1520" i="1"/>
  <c r="C1520" i="1"/>
  <c r="D1519" i="1"/>
  <c r="C1519" i="1"/>
  <c r="G1519" i="1" s="1"/>
  <c r="D1518" i="1"/>
  <c r="D1517" i="1"/>
  <c r="C1517" i="1"/>
  <c r="D1516" i="1"/>
  <c r="C1516" i="1"/>
  <c r="D1515" i="1"/>
  <c r="C1515" i="1"/>
  <c r="D1513" i="1"/>
  <c r="C1513" i="1"/>
  <c r="D1512" i="1"/>
  <c r="C1512" i="1"/>
  <c r="C1511" i="1"/>
  <c r="D1509" i="1"/>
  <c r="C1509" i="1"/>
  <c r="D1508" i="1"/>
  <c r="C1508" i="1"/>
  <c r="D1507" i="1"/>
  <c r="C1507" i="1"/>
  <c r="D1506" i="1"/>
  <c r="C1506" i="1"/>
  <c r="D1505" i="1"/>
  <c r="C1505" i="1"/>
  <c r="D1504" i="1"/>
  <c r="C1504" i="1"/>
  <c r="C1503" i="1"/>
  <c r="D1502" i="1"/>
  <c r="C1502" i="1"/>
  <c r="H1502" i="1" s="1"/>
  <c r="D1501" i="1"/>
  <c r="C1501" i="1"/>
  <c r="D1500" i="1"/>
  <c r="C1500" i="1"/>
  <c r="D1499" i="1"/>
  <c r="C1499" i="1"/>
  <c r="D1498" i="1"/>
  <c r="C1498" i="1"/>
  <c r="G1498" i="1" s="1"/>
  <c r="D1497" i="1"/>
  <c r="C1497" i="1"/>
  <c r="D1496" i="1"/>
  <c r="C1496" i="1"/>
  <c r="D1495" i="1"/>
  <c r="D1494" i="1"/>
  <c r="C1494" i="1"/>
  <c r="D1493" i="1"/>
  <c r="C1493" i="1"/>
  <c r="D1492" i="1"/>
  <c r="C1492" i="1"/>
  <c r="D1491" i="1"/>
  <c r="C1491" i="1"/>
  <c r="D1489" i="1"/>
  <c r="C1489" i="1"/>
  <c r="D1488" i="1"/>
  <c r="C1488" i="1"/>
  <c r="H1488" i="1" s="1"/>
  <c r="D1487" i="1"/>
  <c r="C1487"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D1439" i="1"/>
  <c r="D1438" i="1"/>
  <c r="C1438" i="1"/>
  <c r="D1437" i="1"/>
  <c r="C1437" i="1"/>
  <c r="D1436" i="1"/>
  <c r="C1436" i="1"/>
  <c r="D1434" i="1"/>
  <c r="C1434" i="1"/>
  <c r="D1433" i="1"/>
  <c r="C1433" i="1"/>
  <c r="C1432" i="1"/>
  <c r="D1430" i="1"/>
  <c r="C1430" i="1"/>
  <c r="D1429" i="1"/>
  <c r="C1429" i="1"/>
  <c r="D1428" i="1"/>
  <c r="C1428" i="1"/>
  <c r="D1427" i="1"/>
  <c r="C1427" i="1"/>
  <c r="G1427" i="1" s="1"/>
  <c r="D1426" i="1"/>
  <c r="C1426" i="1"/>
  <c r="D1425" i="1"/>
  <c r="C1425" i="1"/>
  <c r="D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D1330" i="1"/>
  <c r="C1330" i="1"/>
  <c r="D1329" i="1"/>
  <c r="C1329" i="1"/>
  <c r="H1329"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D1262" i="1"/>
  <c r="C1262" i="1"/>
  <c r="D1261" i="1"/>
  <c r="C1261" i="1"/>
  <c r="D1258" i="1"/>
  <c r="C1258" i="1"/>
  <c r="D1257" i="1"/>
  <c r="C1257" i="1"/>
  <c r="D1256" i="1"/>
  <c r="C1256" i="1"/>
  <c r="D1254" i="1"/>
  <c r="C1254" i="1"/>
  <c r="D1253" i="1"/>
  <c r="C1253" i="1"/>
  <c r="C1252" i="1"/>
  <c r="D1251" i="1"/>
  <c r="C1251" i="1"/>
  <c r="D1250" i="1"/>
  <c r="C1250" i="1"/>
  <c r="D1249" i="1"/>
  <c r="C1249" i="1"/>
  <c r="D1248" i="1"/>
  <c r="C1248" i="1"/>
  <c r="D1247" i="1"/>
  <c r="C1247" i="1"/>
  <c r="D1246" i="1"/>
  <c r="C1246" i="1"/>
  <c r="D1245" i="1"/>
  <c r="C1245" i="1"/>
  <c r="D1244" i="1"/>
  <c r="C1244" i="1"/>
  <c r="G1244" i="1" s="1"/>
  <c r="D1243" i="1"/>
  <c r="C1243" i="1"/>
  <c r="D1242" i="1"/>
  <c r="C1242" i="1"/>
  <c r="D1241" i="1"/>
  <c r="D1240" i="1"/>
  <c r="C1240" i="1"/>
  <c r="D1239" i="1"/>
  <c r="C1239" i="1"/>
  <c r="D1238" i="1"/>
  <c r="C1238" i="1"/>
  <c r="D1237" i="1"/>
  <c r="C1237" i="1"/>
  <c r="D1236" i="1"/>
  <c r="C1236" i="1"/>
  <c r="H1236" i="1" s="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D1224" i="1"/>
  <c r="D1222" i="1"/>
  <c r="C1222" i="1"/>
  <c r="D1221" i="1"/>
  <c r="C1221" i="1"/>
  <c r="D1220" i="1"/>
  <c r="C1220" i="1"/>
  <c r="D1219" i="1"/>
  <c r="C1219" i="1"/>
  <c r="D1218" i="1"/>
  <c r="C1218" i="1"/>
  <c r="D1217" i="1"/>
  <c r="C1217" i="1"/>
  <c r="G1217" i="1" s="1"/>
  <c r="D1216" i="1"/>
  <c r="C1216" i="1"/>
  <c r="C1215" i="1"/>
  <c r="D1214" i="1"/>
  <c r="C1214" i="1"/>
  <c r="D1213" i="1"/>
  <c r="C1213" i="1"/>
  <c r="D1212" i="1"/>
  <c r="C1212" i="1"/>
  <c r="D1211" i="1"/>
  <c r="C1211" i="1"/>
  <c r="D1210" i="1"/>
  <c r="C1210" i="1"/>
  <c r="D1209" i="1"/>
  <c r="C1209" i="1"/>
  <c r="D1208" i="1"/>
  <c r="D1206" i="1"/>
  <c r="C1206" i="1"/>
  <c r="D1205" i="1"/>
  <c r="C1205" i="1"/>
  <c r="D1204" i="1"/>
  <c r="C1204" i="1"/>
  <c r="D1203" i="1"/>
  <c r="C1203" i="1"/>
  <c r="D1202" i="1"/>
  <c r="C1202"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D1184" i="1"/>
  <c r="C1184" i="1"/>
  <c r="D1183" i="1"/>
  <c r="C1183" i="1"/>
  <c r="D1179" i="1"/>
  <c r="C1179" i="1"/>
  <c r="D1178" i="1"/>
  <c r="C1178" i="1"/>
  <c r="G1178" i="1" s="1"/>
  <c r="D1177" i="1"/>
  <c r="C1177" i="1"/>
  <c r="C1176" i="1"/>
  <c r="D1175" i="1"/>
  <c r="C1175" i="1"/>
  <c r="D1174" i="1"/>
  <c r="C1174" i="1"/>
  <c r="D1173" i="1"/>
  <c r="C1173" i="1"/>
  <c r="D1172" i="1"/>
  <c r="C1172" i="1"/>
  <c r="D1171" i="1"/>
  <c r="C1171"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G1154" i="1" s="1"/>
  <c r="D1153" i="1"/>
  <c r="C1153" i="1"/>
  <c r="D1151" i="1"/>
  <c r="C1151" i="1"/>
  <c r="D1150" i="1"/>
  <c r="C1150" i="1"/>
  <c r="D1149" i="1"/>
  <c r="C1149"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7" i="1"/>
  <c r="C1067" i="1"/>
  <c r="D1066" i="1"/>
  <c r="C1066" i="1"/>
  <c r="D1065" i="1"/>
  <c r="C1065" i="1"/>
  <c r="H1065" i="1" s="1"/>
  <c r="D1064" i="1"/>
  <c r="C1064" i="1"/>
  <c r="D1063" i="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H1029" i="1" s="1"/>
  <c r="D1028" i="1"/>
  <c r="C1028" i="1"/>
  <c r="D1027" i="1"/>
  <c r="C1027" i="1"/>
  <c r="D1026" i="1"/>
  <c r="C1026" i="1"/>
  <c r="D1025" i="1"/>
  <c r="C1025" i="1"/>
  <c r="H1025" i="1" s="1"/>
  <c r="D1024" i="1"/>
  <c r="D1023" i="1"/>
  <c r="C1023" i="1"/>
  <c r="D1022" i="1"/>
  <c r="C1022" i="1"/>
  <c r="D1021" i="1"/>
  <c r="C1021" i="1"/>
  <c r="H1021" i="1" s="1"/>
  <c r="D1020" i="1"/>
  <c r="C1020" i="1"/>
  <c r="D1019" i="1"/>
  <c r="C1019" i="1"/>
  <c r="D1018" i="1"/>
  <c r="D1016" i="1"/>
  <c r="C1016" i="1"/>
  <c r="D1015" i="1"/>
  <c r="C1015" i="1"/>
  <c r="D1014" i="1"/>
  <c r="C1014" i="1"/>
  <c r="H1014" i="1" s="1"/>
  <c r="C1013" i="1"/>
  <c r="D1010" i="1"/>
  <c r="C1010" i="1"/>
  <c r="D1009" i="1"/>
  <c r="C1009" i="1"/>
  <c r="D1008" i="1"/>
  <c r="C1008" i="1"/>
  <c r="H1008" i="1" s="1"/>
  <c r="D1007" i="1"/>
  <c r="C1007" i="1"/>
  <c r="D1006" i="1"/>
  <c r="C1006" i="1"/>
  <c r="H1006" i="1" s="1"/>
  <c r="D1005" i="1"/>
  <c r="C1005" i="1"/>
  <c r="D1004" i="1"/>
  <c r="C1004" i="1"/>
  <c r="D1003" i="1"/>
  <c r="C1003" i="1"/>
  <c r="D1002" i="1"/>
  <c r="C1002" i="1"/>
  <c r="H1002" i="1" s="1"/>
  <c r="D1001" i="1"/>
  <c r="C1001" i="1"/>
  <c r="D1000" i="1"/>
  <c r="C1000" i="1"/>
  <c r="H1000" i="1" s="1"/>
  <c r="D999" i="1"/>
  <c r="C999" i="1"/>
  <c r="D998" i="1"/>
  <c r="C998" i="1"/>
  <c r="D997" i="1"/>
  <c r="C997" i="1"/>
  <c r="D996" i="1"/>
  <c r="C996" i="1"/>
  <c r="H996" i="1" s="1"/>
  <c r="D995" i="1"/>
  <c r="C995" i="1"/>
  <c r="D994" i="1"/>
  <c r="C994" i="1"/>
  <c r="D993" i="1"/>
  <c r="C993" i="1"/>
  <c r="D992" i="1"/>
  <c r="C992" i="1"/>
  <c r="H992" i="1" s="1"/>
  <c r="D991" i="1"/>
  <c r="C991" i="1"/>
  <c r="D990" i="1"/>
  <c r="C990" i="1"/>
  <c r="H990" i="1" s="1"/>
  <c r="D989" i="1"/>
  <c r="C989" i="1"/>
  <c r="D988" i="1"/>
  <c r="C988" i="1"/>
  <c r="H988" i="1" s="1"/>
  <c r="D987" i="1"/>
  <c r="C987" i="1"/>
  <c r="D986" i="1"/>
  <c r="C986" i="1"/>
  <c r="D985" i="1"/>
  <c r="C985" i="1"/>
  <c r="D984" i="1"/>
  <c r="C984" i="1"/>
  <c r="H984" i="1" s="1"/>
  <c r="D983" i="1"/>
  <c r="C983" i="1"/>
  <c r="D982" i="1"/>
  <c r="C982" i="1"/>
  <c r="D981" i="1"/>
  <c r="C981" i="1"/>
  <c r="D980" i="1"/>
  <c r="C980" i="1"/>
  <c r="D979" i="1"/>
  <c r="C979" i="1"/>
  <c r="D978" i="1"/>
  <c r="C978" i="1"/>
  <c r="H978" i="1" s="1"/>
  <c r="D977" i="1"/>
  <c r="C977" i="1"/>
  <c r="D976" i="1"/>
  <c r="C976" i="1"/>
  <c r="D975" i="1"/>
  <c r="C975" i="1"/>
  <c r="D974" i="1"/>
  <c r="C974" i="1"/>
  <c r="D973" i="1"/>
  <c r="C973" i="1"/>
  <c r="D972" i="1"/>
  <c r="C972" i="1"/>
  <c r="D971" i="1"/>
  <c r="C971" i="1"/>
  <c r="D970" i="1"/>
  <c r="C970" i="1"/>
  <c r="D969" i="1"/>
  <c r="C969" i="1"/>
  <c r="D968" i="1"/>
  <c r="C968" i="1"/>
  <c r="H968" i="1" s="1"/>
  <c r="D967" i="1"/>
  <c r="C967" i="1"/>
  <c r="D966" i="1"/>
  <c r="C966" i="1"/>
  <c r="H966" i="1" s="1"/>
  <c r="D965" i="1"/>
  <c r="C965" i="1"/>
  <c r="D964" i="1"/>
  <c r="C964" i="1"/>
  <c r="D963" i="1"/>
  <c r="C963" i="1"/>
  <c r="D962" i="1"/>
  <c r="C962" i="1"/>
  <c r="H962" i="1" s="1"/>
  <c r="D961" i="1"/>
  <c r="C961" i="1"/>
  <c r="D960" i="1"/>
  <c r="C960" i="1"/>
  <c r="H960" i="1" s="1"/>
  <c r="D959" i="1"/>
  <c r="C959" i="1"/>
  <c r="D958" i="1"/>
  <c r="C958" i="1"/>
  <c r="D957" i="1"/>
  <c r="C957" i="1"/>
  <c r="D956" i="1"/>
  <c r="C956" i="1"/>
  <c r="H956" i="1" s="1"/>
  <c r="D955" i="1"/>
  <c r="C955" i="1"/>
  <c r="D954" i="1"/>
  <c r="C954" i="1"/>
  <c r="D953" i="1"/>
  <c r="C953" i="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D927" i="1"/>
  <c r="C927" i="1"/>
  <c r="D926" i="1"/>
  <c r="C926" i="1"/>
  <c r="D925" i="1"/>
  <c r="C925" i="1"/>
  <c r="D924" i="1"/>
  <c r="C924" i="1"/>
  <c r="D923" i="1"/>
  <c r="C923" i="1"/>
  <c r="D922" i="1"/>
  <c r="C922" i="1"/>
  <c r="D921" i="1"/>
  <c r="C921" i="1"/>
  <c r="D920" i="1"/>
  <c r="C920" i="1"/>
  <c r="H920" i="1" s="1"/>
  <c r="D919" i="1"/>
  <c r="C919" i="1"/>
  <c r="D918" i="1"/>
  <c r="C918" i="1"/>
  <c r="D917" i="1"/>
  <c r="C917" i="1"/>
  <c r="D916" i="1"/>
  <c r="C916" i="1"/>
  <c r="H916" i="1" s="1"/>
  <c r="D915" i="1"/>
  <c r="C915" i="1"/>
  <c r="D914" i="1"/>
  <c r="C914" i="1"/>
  <c r="D913" i="1"/>
  <c r="C913" i="1"/>
  <c r="D912" i="1"/>
  <c r="C912" i="1"/>
  <c r="D911" i="1"/>
  <c r="C911" i="1"/>
  <c r="D910" i="1"/>
  <c r="C910" i="1"/>
  <c r="D909" i="1"/>
  <c r="C909" i="1"/>
  <c r="D908" i="1"/>
  <c r="C908" i="1"/>
  <c r="H908" i="1" s="1"/>
  <c r="D907" i="1"/>
  <c r="C907" i="1"/>
  <c r="D906" i="1"/>
  <c r="C906" i="1"/>
  <c r="H906" i="1" s="1"/>
  <c r="D905" i="1"/>
  <c r="C905" i="1"/>
  <c r="D904" i="1"/>
  <c r="C904" i="1"/>
  <c r="D903" i="1"/>
  <c r="C903" i="1"/>
  <c r="D902" i="1"/>
  <c r="C902" i="1"/>
  <c r="H902" i="1" s="1"/>
  <c r="D901" i="1"/>
  <c r="C901" i="1"/>
  <c r="D900" i="1"/>
  <c r="C900" i="1"/>
  <c r="D899" i="1"/>
  <c r="C899" i="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D881" i="1"/>
  <c r="C881" i="1"/>
  <c r="D880" i="1"/>
  <c r="C880" i="1"/>
  <c r="H880" i="1" s="1"/>
  <c r="D879" i="1"/>
  <c r="C879" i="1"/>
  <c r="D878" i="1"/>
  <c r="C878" i="1"/>
  <c r="H878" i="1" s="1"/>
  <c r="D877" i="1"/>
  <c r="C877" i="1"/>
  <c r="D876" i="1"/>
  <c r="C876" i="1"/>
  <c r="H876" i="1" s="1"/>
  <c r="D875" i="1"/>
  <c r="C875" i="1"/>
  <c r="D874" i="1"/>
  <c r="C874" i="1"/>
  <c r="D873" i="1"/>
  <c r="C873" i="1"/>
  <c r="D872" i="1"/>
  <c r="C872" i="1"/>
  <c r="D871" i="1"/>
  <c r="C871" i="1"/>
  <c r="D870" i="1"/>
  <c r="C870" i="1"/>
  <c r="H870" i="1" s="1"/>
  <c r="D869" i="1"/>
  <c r="C869" i="1"/>
  <c r="D868" i="1"/>
  <c r="C868" i="1"/>
  <c r="D867" i="1"/>
  <c r="C867" i="1"/>
  <c r="D866" i="1"/>
  <c r="C866" i="1"/>
  <c r="H866" i="1" s="1"/>
  <c r="D865" i="1"/>
  <c r="C865" i="1"/>
  <c r="D864" i="1"/>
  <c r="C864" i="1"/>
  <c r="D863" i="1"/>
  <c r="C863" i="1"/>
  <c r="D862" i="1"/>
  <c r="C862" i="1"/>
  <c r="D861" i="1"/>
  <c r="C861" i="1"/>
  <c r="D860" i="1"/>
  <c r="C860" i="1"/>
  <c r="H860" i="1" s="1"/>
  <c r="D859" i="1"/>
  <c r="C859" i="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D845" i="1"/>
  <c r="C845" i="1"/>
  <c r="D844" i="1"/>
  <c r="C844" i="1"/>
  <c r="D843" i="1"/>
  <c r="C843" i="1"/>
  <c r="D842" i="1"/>
  <c r="C842" i="1"/>
  <c r="H842" i="1" s="1"/>
  <c r="D841" i="1"/>
  <c r="C841" i="1"/>
  <c r="D840" i="1"/>
  <c r="C840" i="1"/>
  <c r="H840" i="1" s="1"/>
  <c r="D839" i="1"/>
  <c r="C839" i="1"/>
  <c r="D838" i="1"/>
  <c r="C838" i="1"/>
  <c r="D837" i="1"/>
  <c r="C837" i="1"/>
  <c r="D836" i="1"/>
  <c r="C836" i="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D822" i="1"/>
  <c r="C822" i="1"/>
  <c r="D821" i="1"/>
  <c r="C821" i="1"/>
  <c r="D820" i="1"/>
  <c r="C820" i="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D807" i="1"/>
  <c r="C807" i="1"/>
  <c r="D806" i="1"/>
  <c r="C806" i="1"/>
  <c r="D805" i="1"/>
  <c r="C805" i="1"/>
  <c r="D804" i="1"/>
  <c r="C804" i="1"/>
  <c r="D803" i="1"/>
  <c r="C803" i="1"/>
  <c r="D802" i="1"/>
  <c r="C802" i="1"/>
  <c r="G802" i="1" s="1"/>
  <c r="D801" i="1"/>
  <c r="C801" i="1"/>
  <c r="D800" i="1"/>
  <c r="C800" i="1"/>
  <c r="H800" i="1" s="1"/>
  <c r="D799" i="1"/>
  <c r="C799" i="1"/>
  <c r="D798" i="1"/>
  <c r="C798" i="1"/>
  <c r="D797" i="1"/>
  <c r="C797" i="1"/>
  <c r="D796" i="1"/>
  <c r="C796" i="1"/>
  <c r="H796" i="1" s="1"/>
  <c r="D795" i="1"/>
  <c r="C795" i="1"/>
  <c r="H795" i="1" s="1"/>
  <c r="D794" i="1"/>
  <c r="C794" i="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D769" i="1"/>
  <c r="C769" i="1"/>
  <c r="D768" i="1"/>
  <c r="C768" i="1"/>
  <c r="H768" i="1" s="1"/>
  <c r="D767" i="1"/>
  <c r="C767" i="1"/>
  <c r="D766" i="1"/>
  <c r="C766" i="1"/>
  <c r="H766" i="1" s="1"/>
  <c r="D765" i="1"/>
  <c r="C765" i="1"/>
  <c r="D764" i="1"/>
  <c r="C764" i="1"/>
  <c r="H764" i="1" s="1"/>
  <c r="D763" i="1"/>
  <c r="C763" i="1"/>
  <c r="D762" i="1"/>
  <c r="C762" i="1"/>
  <c r="D761" i="1"/>
  <c r="C761" i="1"/>
  <c r="D760" i="1"/>
  <c r="C760" i="1"/>
  <c r="H760" i="1" s="1"/>
  <c r="D759" i="1"/>
  <c r="C759" i="1"/>
  <c r="D758" i="1"/>
  <c r="C758" i="1"/>
  <c r="D757" i="1"/>
  <c r="C757" i="1"/>
  <c r="D756" i="1"/>
  <c r="C756" i="1"/>
  <c r="H756" i="1" s="1"/>
  <c r="D755" i="1"/>
  <c r="C755" i="1"/>
  <c r="D754" i="1"/>
  <c r="C754" i="1"/>
  <c r="H754" i="1" s="1"/>
  <c r="D753" i="1"/>
  <c r="C753" i="1"/>
  <c r="D752" i="1"/>
  <c r="C752" i="1"/>
  <c r="H752" i="1" s="1"/>
  <c r="D751" i="1"/>
  <c r="C751" i="1"/>
  <c r="D750" i="1"/>
  <c r="C750" i="1"/>
  <c r="D749" i="1"/>
  <c r="C749" i="1"/>
  <c r="D748" i="1"/>
  <c r="C748" i="1"/>
  <c r="H748" i="1" s="1"/>
  <c r="D747" i="1"/>
  <c r="C747" i="1"/>
  <c r="D746" i="1"/>
  <c r="C746" i="1"/>
  <c r="D745" i="1"/>
  <c r="C745" i="1"/>
  <c r="D744" i="1"/>
  <c r="C744" i="1"/>
  <c r="H744" i="1" s="1"/>
  <c r="D743" i="1"/>
  <c r="C743" i="1"/>
  <c r="D742" i="1"/>
  <c r="C742" i="1"/>
  <c r="D741" i="1"/>
  <c r="C741" i="1"/>
  <c r="D740" i="1"/>
  <c r="C740" i="1"/>
  <c r="H740" i="1" s="1"/>
  <c r="D739" i="1"/>
  <c r="C739" i="1"/>
  <c r="H739" i="1" s="1"/>
  <c r="D738" i="1"/>
  <c r="C738" i="1"/>
  <c r="D737" i="1"/>
  <c r="C737" i="1"/>
  <c r="D736" i="1"/>
  <c r="C736" i="1"/>
  <c r="H736" i="1" s="1"/>
  <c r="D735" i="1"/>
  <c r="C735" i="1"/>
  <c r="D734" i="1"/>
  <c r="C734" i="1"/>
  <c r="D733" i="1"/>
  <c r="C733" i="1"/>
  <c r="D732" i="1"/>
  <c r="C732" i="1"/>
  <c r="H732" i="1" s="1"/>
  <c r="D731" i="1"/>
  <c r="C731" i="1"/>
  <c r="H731" i="1" s="1"/>
  <c r="D730" i="1"/>
  <c r="C730" i="1"/>
  <c r="H730" i="1" s="1"/>
  <c r="D729" i="1"/>
  <c r="C729" i="1"/>
  <c r="H729" i="1" s="1"/>
  <c r="D728" i="1"/>
  <c r="C728" i="1"/>
  <c r="D727" i="1"/>
  <c r="C727" i="1"/>
  <c r="D726" i="1"/>
  <c r="C726" i="1"/>
  <c r="H726" i="1" s="1"/>
  <c r="D725" i="1"/>
  <c r="C725" i="1"/>
  <c r="D724" i="1"/>
  <c r="C724" i="1"/>
  <c r="H724" i="1" s="1"/>
  <c r="D723" i="1"/>
  <c r="C723" i="1"/>
  <c r="D722" i="1"/>
  <c r="C722" i="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H711" i="1" s="1"/>
  <c r="D710" i="1"/>
  <c r="C710" i="1"/>
  <c r="D709" i="1"/>
  <c r="C709" i="1"/>
  <c r="D708" i="1"/>
  <c r="C708" i="1"/>
  <c r="H708" i="1" s="1"/>
  <c r="D707" i="1"/>
  <c r="C707" i="1"/>
  <c r="D706" i="1"/>
  <c r="C706" i="1"/>
  <c r="H706" i="1" s="1"/>
  <c r="D705" i="1"/>
  <c r="C705" i="1"/>
  <c r="D704" i="1"/>
  <c r="C704" i="1"/>
  <c r="D703" i="1"/>
  <c r="C703" i="1"/>
  <c r="H703" i="1" s="1"/>
  <c r="D702" i="1"/>
  <c r="C702" i="1"/>
  <c r="H702" i="1" s="1"/>
  <c r="D701" i="1"/>
  <c r="C701" i="1"/>
  <c r="D700" i="1"/>
  <c r="C700" i="1"/>
  <c r="H700" i="1" s="1"/>
  <c r="D699" i="1"/>
  <c r="C699" i="1"/>
  <c r="D698" i="1"/>
  <c r="C698" i="1"/>
  <c r="D697" i="1"/>
  <c r="C697" i="1"/>
  <c r="D696" i="1"/>
  <c r="C696" i="1"/>
  <c r="D695" i="1"/>
  <c r="C695" i="1"/>
  <c r="D694" i="1"/>
  <c r="C694" i="1"/>
  <c r="D693" i="1"/>
  <c r="C693" i="1"/>
  <c r="D692" i="1"/>
  <c r="C692" i="1"/>
  <c r="D691" i="1"/>
  <c r="C691" i="1"/>
  <c r="H691" i="1" s="1"/>
  <c r="D690" i="1"/>
  <c r="C690" i="1"/>
  <c r="D689" i="1"/>
  <c r="C689" i="1"/>
  <c r="H689" i="1" s="1"/>
  <c r="D688" i="1"/>
  <c r="C688" i="1"/>
  <c r="D687" i="1"/>
  <c r="C687" i="1"/>
  <c r="H687" i="1" s="1"/>
  <c r="D686" i="1"/>
  <c r="C686" i="1"/>
  <c r="D685" i="1"/>
  <c r="C685" i="1"/>
  <c r="H685" i="1" s="1"/>
  <c r="D684" i="1"/>
  <c r="C684" i="1"/>
  <c r="H684" i="1" s="1"/>
  <c r="D683" i="1"/>
  <c r="C683" i="1"/>
  <c r="H683" i="1" s="1"/>
  <c r="D682" i="1"/>
  <c r="C682" i="1"/>
  <c r="D681" i="1"/>
  <c r="C681" i="1"/>
  <c r="H681" i="1" s="1"/>
  <c r="D680" i="1"/>
  <c r="C680" i="1"/>
  <c r="D679" i="1"/>
  <c r="C679" i="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D668" i="1"/>
  <c r="C668" i="1"/>
  <c r="H668" i="1" s="1"/>
  <c r="D667" i="1"/>
  <c r="C667" i="1"/>
  <c r="D666" i="1"/>
  <c r="C666" i="1"/>
  <c r="D665" i="1"/>
  <c r="C665" i="1"/>
  <c r="D664" i="1"/>
  <c r="C664" i="1"/>
  <c r="H664" i="1" s="1"/>
  <c r="D663" i="1"/>
  <c r="C663" i="1"/>
  <c r="H663" i="1" s="1"/>
  <c r="D662" i="1"/>
  <c r="C662" i="1"/>
  <c r="H662" i="1" s="1"/>
  <c r="D661" i="1"/>
  <c r="C661" i="1"/>
  <c r="D660" i="1"/>
  <c r="C660" i="1"/>
  <c r="H660" i="1" s="1"/>
  <c r="D659" i="1"/>
  <c r="C659" i="1"/>
  <c r="D658" i="1"/>
  <c r="C658" i="1"/>
  <c r="H658" i="1" s="1"/>
  <c r="D657" i="1"/>
  <c r="C657" i="1"/>
  <c r="D656" i="1"/>
  <c r="C656" i="1"/>
  <c r="H656" i="1" s="1"/>
  <c r="D655" i="1"/>
  <c r="C655" i="1"/>
  <c r="H655" i="1" s="1"/>
  <c r="D654" i="1"/>
  <c r="C654" i="1"/>
  <c r="H654" i="1" s="1"/>
  <c r="D653" i="1"/>
  <c r="C653" i="1"/>
  <c r="D652" i="1"/>
  <c r="C652" i="1"/>
  <c r="H652" i="1" s="1"/>
  <c r="D651" i="1"/>
  <c r="C651" i="1"/>
  <c r="D650" i="1"/>
  <c r="C650" i="1"/>
  <c r="H650" i="1" s="1"/>
  <c r="D649" i="1"/>
  <c r="D648" i="1"/>
  <c r="C648" i="1"/>
  <c r="H648" i="1" s="1"/>
  <c r="D647" i="1"/>
  <c r="C647" i="1"/>
  <c r="D646" i="1"/>
  <c r="C646" i="1"/>
  <c r="D645" i="1"/>
  <c r="C645" i="1"/>
  <c r="D636" i="1"/>
  <c r="C636" i="1"/>
  <c r="H636" i="1" s="1"/>
  <c r="D635" i="1"/>
  <c r="C635" i="1"/>
  <c r="D632" i="1"/>
  <c r="C632" i="1"/>
  <c r="D631" i="1"/>
  <c r="C631" i="1"/>
  <c r="D630" i="1"/>
  <c r="C630" i="1"/>
  <c r="D629" i="1"/>
  <c r="C629" i="1"/>
  <c r="D628" i="1"/>
  <c r="C628" i="1"/>
  <c r="D627" i="1"/>
  <c r="C627" i="1"/>
  <c r="D626" i="1"/>
  <c r="C626" i="1"/>
  <c r="H626" i="1" s="1"/>
  <c r="D625" i="1"/>
  <c r="C625" i="1"/>
  <c r="D624" i="1"/>
  <c r="C624" i="1"/>
  <c r="H624" i="1" s="1"/>
  <c r="D622" i="1"/>
  <c r="C622" i="1"/>
  <c r="D621" i="1"/>
  <c r="C621" i="1"/>
  <c r="D620" i="1"/>
  <c r="C620" i="1"/>
  <c r="D619" i="1"/>
  <c r="C619" i="1"/>
  <c r="D618" i="1"/>
  <c r="C618" i="1"/>
  <c r="H618" i="1" s="1"/>
  <c r="D617" i="1"/>
  <c r="C617" i="1"/>
  <c r="D616" i="1"/>
  <c r="C616" i="1"/>
  <c r="D615" i="1"/>
  <c r="C615" i="1"/>
  <c r="D614" i="1"/>
  <c r="C614" i="1"/>
  <c r="D613" i="1"/>
  <c r="C613" i="1"/>
  <c r="D612" i="1"/>
  <c r="C612" i="1"/>
  <c r="H612" i="1" s="1"/>
  <c r="D611" i="1"/>
  <c r="C611" i="1"/>
  <c r="D610" i="1"/>
  <c r="C610" i="1"/>
  <c r="D609" i="1"/>
  <c r="C609" i="1"/>
  <c r="D608" i="1"/>
  <c r="C608" i="1"/>
  <c r="D607" i="1"/>
  <c r="C607" i="1"/>
  <c r="D606" i="1"/>
  <c r="C606" i="1"/>
  <c r="H606" i="1" s="1"/>
  <c r="D605" i="1"/>
  <c r="C605" i="1"/>
  <c r="D604" i="1"/>
  <c r="C604" i="1"/>
  <c r="D603" i="1"/>
  <c r="D602" i="1"/>
  <c r="C602" i="1"/>
  <c r="H602" i="1" s="1"/>
  <c r="D601" i="1"/>
  <c r="C601" i="1"/>
  <c r="D600" i="1"/>
  <c r="C600" i="1"/>
  <c r="H600" i="1" s="1"/>
  <c r="D599" i="1"/>
  <c r="C599" i="1"/>
  <c r="D598" i="1"/>
  <c r="C598" i="1"/>
  <c r="H598" i="1" s="1"/>
  <c r="D597" i="1"/>
  <c r="C597" i="1"/>
  <c r="D596" i="1"/>
  <c r="C596" i="1"/>
  <c r="D595" i="1"/>
  <c r="C595" i="1"/>
  <c r="D594" i="1"/>
  <c r="C594" i="1"/>
  <c r="H594" i="1" s="1"/>
  <c r="D593" i="1"/>
  <c r="C593" i="1"/>
  <c r="D592" i="1"/>
  <c r="C592" i="1"/>
  <c r="D590" i="1"/>
  <c r="C590" i="1"/>
  <c r="D589" i="1"/>
  <c r="C589" i="1"/>
  <c r="D588" i="1"/>
  <c r="C588" i="1"/>
  <c r="D587" i="1"/>
  <c r="C587" i="1"/>
  <c r="H587" i="1" s="1"/>
  <c r="D586" i="1"/>
  <c r="C586" i="1"/>
  <c r="D585" i="1"/>
  <c r="C585" i="1"/>
  <c r="D584" i="1"/>
  <c r="C584" i="1"/>
  <c r="D583" i="1"/>
  <c r="C583" i="1"/>
  <c r="H583" i="1" s="1"/>
  <c r="D582" i="1"/>
  <c r="C582" i="1"/>
  <c r="D581" i="1"/>
  <c r="C581" i="1"/>
  <c r="D580" i="1"/>
  <c r="C580" i="1"/>
  <c r="D579" i="1"/>
  <c r="C579" i="1"/>
  <c r="H579" i="1" s="1"/>
  <c r="D577" i="1"/>
  <c r="C577" i="1"/>
  <c r="D576" i="1"/>
  <c r="C576" i="1"/>
  <c r="C575" i="1"/>
  <c r="D574" i="1"/>
  <c r="C574" i="1"/>
  <c r="H574" i="1" s="1"/>
  <c r="D573" i="1"/>
  <c r="C573" i="1"/>
  <c r="C572" i="1"/>
  <c r="D571" i="1"/>
  <c r="C571" i="1"/>
  <c r="D570" i="1"/>
  <c r="C570" i="1"/>
  <c r="D569" i="1"/>
  <c r="C569" i="1"/>
  <c r="D568" i="1"/>
  <c r="C568" i="1"/>
  <c r="D567" i="1"/>
  <c r="C567" i="1"/>
  <c r="C566" i="1"/>
  <c r="D564" i="1"/>
  <c r="C564" i="1"/>
  <c r="D563" i="1"/>
  <c r="C563" i="1"/>
  <c r="D562" i="1"/>
  <c r="C562" i="1"/>
  <c r="D561" i="1"/>
  <c r="C561" i="1"/>
  <c r="D560" i="1"/>
  <c r="C560" i="1"/>
  <c r="D559" i="1"/>
  <c r="C559" i="1"/>
  <c r="D558" i="1"/>
  <c r="C558" i="1"/>
  <c r="D557" i="1"/>
  <c r="C557" i="1"/>
  <c r="D556" i="1"/>
  <c r="C556" i="1"/>
  <c r="D555" i="1"/>
  <c r="C555" i="1"/>
  <c r="H555" i="1" s="1"/>
  <c r="D554" i="1"/>
  <c r="C554" i="1"/>
  <c r="D553" i="1"/>
  <c r="C553" i="1"/>
  <c r="D552" i="1"/>
  <c r="C552" i="1"/>
  <c r="D551" i="1"/>
  <c r="C551" i="1"/>
  <c r="D550" i="1"/>
  <c r="C550" i="1"/>
  <c r="D549" i="1"/>
  <c r="C549" i="1"/>
  <c r="D548" i="1"/>
  <c r="C548" i="1"/>
  <c r="D547" i="1"/>
  <c r="C547" i="1"/>
  <c r="D546" i="1"/>
  <c r="C546" i="1"/>
  <c r="D545" i="1"/>
  <c r="C545" i="1"/>
  <c r="C544" i="1"/>
  <c r="D543" i="1"/>
  <c r="C543" i="1"/>
  <c r="H543" i="1" s="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H528" i="1" s="1"/>
  <c r="D527" i="1"/>
  <c r="C527" i="1"/>
  <c r="D526" i="1"/>
  <c r="D525" i="1"/>
  <c r="C525" i="1"/>
  <c r="D524" i="1"/>
  <c r="C524" i="1"/>
  <c r="D523" i="1"/>
  <c r="C523" i="1"/>
  <c r="D522" i="1"/>
  <c r="C522" i="1"/>
  <c r="D521" i="1"/>
  <c r="C521" i="1"/>
  <c r="H521" i="1" s="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H501" i="1" s="1"/>
  <c r="D500" i="1"/>
  <c r="C500" i="1"/>
  <c r="D499" i="1"/>
  <c r="C499" i="1"/>
  <c r="D498" i="1"/>
  <c r="C498" i="1"/>
  <c r="D497" i="1"/>
  <c r="C497" i="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4" i="1"/>
  <c r="C484" i="1"/>
  <c r="D483" i="1"/>
  <c r="C483" i="1"/>
  <c r="H483" i="1" s="1"/>
  <c r="D482" i="1"/>
  <c r="C482" i="1"/>
  <c r="D481" i="1"/>
  <c r="C481" i="1"/>
  <c r="H481" i="1" s="1"/>
  <c r="D480" i="1"/>
  <c r="C480" i="1"/>
  <c r="D479" i="1"/>
  <c r="C479" i="1"/>
  <c r="D478" i="1"/>
  <c r="C478" i="1"/>
  <c r="D477" i="1"/>
  <c r="C477" i="1"/>
  <c r="H477" i="1" s="1"/>
  <c r="D476" i="1"/>
  <c r="C476" i="1"/>
  <c r="D475" i="1"/>
  <c r="C475" i="1"/>
  <c r="H475" i="1" s="1"/>
  <c r="D474" i="1"/>
  <c r="C474" i="1"/>
  <c r="D472" i="1"/>
  <c r="C472" i="1"/>
  <c r="D471" i="1"/>
  <c r="C471" i="1"/>
  <c r="D470" i="1"/>
  <c r="C470" i="1"/>
  <c r="D469" i="1"/>
  <c r="C469" i="1"/>
  <c r="D468" i="1"/>
  <c r="C468" i="1"/>
  <c r="D467" i="1"/>
  <c r="C467" i="1"/>
  <c r="D466" i="1"/>
  <c r="C466" i="1"/>
  <c r="D465" i="1"/>
  <c r="C465" i="1"/>
  <c r="H465" i="1" s="1"/>
  <c r="D464" i="1"/>
  <c r="C464" i="1"/>
  <c r="D463" i="1"/>
  <c r="C463" i="1"/>
  <c r="D462" i="1"/>
  <c r="C462" i="1"/>
  <c r="D461" i="1"/>
  <c r="C461" i="1"/>
  <c r="H461" i="1" s="1"/>
  <c r="D459" i="1"/>
  <c r="C459" i="1"/>
  <c r="D458" i="1"/>
  <c r="C458" i="1"/>
  <c r="G458" i="1" s="1"/>
  <c r="D457" i="1"/>
  <c r="C457" i="1"/>
  <c r="D456" i="1"/>
  <c r="C456" i="1"/>
  <c r="H456" i="1" s="1"/>
  <c r="D455" i="1"/>
  <c r="C455" i="1"/>
  <c r="D454" i="1"/>
  <c r="C454" i="1"/>
  <c r="D453" i="1"/>
  <c r="C453" i="1"/>
  <c r="D452" i="1"/>
  <c r="C452" i="1"/>
  <c r="D451" i="1"/>
  <c r="C451" i="1"/>
  <c r="D450" i="1"/>
  <c r="C450" i="1"/>
  <c r="H450" i="1" s="1"/>
  <c r="D449" i="1"/>
  <c r="C449" i="1"/>
  <c r="D448" i="1"/>
  <c r="C448" i="1"/>
  <c r="H448" i="1" s="1"/>
  <c r="D447" i="1"/>
  <c r="C447" i="1"/>
  <c r="D446" i="1"/>
  <c r="C446" i="1"/>
  <c r="G446" i="1" s="1"/>
  <c r="D445" i="1"/>
  <c r="C445" i="1"/>
  <c r="D444" i="1"/>
  <c r="C444" i="1"/>
  <c r="D443" i="1"/>
  <c r="C443" i="1"/>
  <c r="D442" i="1"/>
  <c r="C442" i="1"/>
  <c r="H442" i="1" s="1"/>
  <c r="D441" i="1"/>
  <c r="C441" i="1"/>
  <c r="D440" i="1"/>
  <c r="C440" i="1"/>
  <c r="D439" i="1"/>
  <c r="D438" i="1"/>
  <c r="C438" i="1"/>
  <c r="D437" i="1"/>
  <c r="C437" i="1"/>
  <c r="D436" i="1"/>
  <c r="C436" i="1"/>
  <c r="H436" i="1" s="1"/>
  <c r="D435" i="1"/>
  <c r="C435" i="1"/>
  <c r="D434" i="1"/>
  <c r="C434" i="1"/>
  <c r="G434" i="1" s="1"/>
  <c r="D433" i="1"/>
  <c r="C433" i="1"/>
  <c r="D432" i="1"/>
  <c r="C432" i="1"/>
  <c r="D431" i="1"/>
  <c r="C431" i="1"/>
  <c r="D430" i="1"/>
  <c r="C430" i="1"/>
  <c r="D429" i="1"/>
  <c r="C429" i="1"/>
  <c r="D428" i="1"/>
  <c r="C428" i="1"/>
  <c r="D427" i="1"/>
  <c r="C427" i="1"/>
  <c r="D426" i="1"/>
  <c r="C426" i="1"/>
  <c r="D423" i="1"/>
  <c r="C423" i="1"/>
  <c r="D421" i="1"/>
  <c r="C421" i="1"/>
  <c r="D416" i="1"/>
  <c r="C416" i="1"/>
  <c r="D415" i="1"/>
  <c r="C415" i="1"/>
  <c r="D414" i="1"/>
  <c r="C414" i="1"/>
  <c r="G414" i="1" s="1"/>
  <c r="D411" i="1"/>
  <c r="C411" i="1"/>
  <c r="D410" i="1"/>
  <c r="C410" i="1"/>
  <c r="H410" i="1" s="1"/>
  <c r="D409" i="1"/>
  <c r="C409" i="1"/>
  <c r="D408" i="1"/>
  <c r="C408" i="1"/>
  <c r="H408" i="1" s="1"/>
  <c r="D407" i="1"/>
  <c r="D406" i="1"/>
  <c r="C406" i="1"/>
  <c r="D405" i="1"/>
  <c r="C405" i="1"/>
  <c r="D404" i="1"/>
  <c r="C404" i="1"/>
  <c r="D403" i="1"/>
  <c r="C403" i="1"/>
  <c r="D402" i="1"/>
  <c r="C402" i="1"/>
  <c r="D400" i="1"/>
  <c r="C400" i="1"/>
  <c r="H400" i="1" s="1"/>
  <c r="D399" i="1"/>
  <c r="C399" i="1"/>
  <c r="G399" i="1" s="1"/>
  <c r="D398" i="1"/>
  <c r="C398" i="1"/>
  <c r="D397" i="1"/>
  <c r="C397" i="1"/>
  <c r="H397" i="1" s="1"/>
  <c r="D396" i="1"/>
  <c r="C396" i="1"/>
  <c r="D395" i="1"/>
  <c r="C395" i="1"/>
  <c r="D394" i="1"/>
  <c r="C394" i="1"/>
  <c r="D393" i="1"/>
  <c r="C393" i="1"/>
  <c r="D392" i="1"/>
  <c r="C392" i="1"/>
  <c r="H392" i="1" s="1"/>
  <c r="D391" i="1"/>
  <c r="C391" i="1"/>
  <c r="D390" i="1"/>
  <c r="C390" i="1"/>
  <c r="D389" i="1"/>
  <c r="C389" i="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3" i="1"/>
  <c r="C373" i="1"/>
  <c r="H373" i="1" s="1"/>
  <c r="D372" i="1"/>
  <c r="C372" i="1"/>
  <c r="D371" i="1"/>
  <c r="C371" i="1"/>
  <c r="D370" i="1"/>
  <c r="C370" i="1"/>
  <c r="D369" i="1"/>
  <c r="D367" i="1"/>
  <c r="C367" i="1"/>
  <c r="D366" i="1"/>
  <c r="C366" i="1"/>
  <c r="D365" i="1"/>
  <c r="C365" i="1"/>
  <c r="D364" i="1"/>
  <c r="C364" i="1"/>
  <c r="H364" i="1" s="1"/>
  <c r="D363" i="1"/>
  <c r="C363" i="1"/>
  <c r="D362" i="1"/>
  <c r="C362" i="1"/>
  <c r="G362" i="1" s="1"/>
  <c r="D361" i="1"/>
  <c r="C361" i="1"/>
  <c r="D360" i="1"/>
  <c r="C360" i="1"/>
  <c r="H360" i="1" s="1"/>
  <c r="D359" i="1"/>
  <c r="C359" i="1"/>
  <c r="D358" i="1"/>
  <c r="C358" i="1"/>
  <c r="D357" i="1"/>
  <c r="D354" i="1"/>
  <c r="C354" i="1"/>
  <c r="D353" i="1"/>
  <c r="C353" i="1"/>
  <c r="D352" i="1"/>
  <c r="C352" i="1"/>
  <c r="D351" i="1"/>
  <c r="C351" i="1"/>
  <c r="D350" i="1"/>
  <c r="C350" i="1"/>
  <c r="H350" i="1" s="1"/>
  <c r="D349" i="1"/>
  <c r="C349" i="1"/>
  <c r="D348" i="1"/>
  <c r="C348" i="1"/>
  <c r="G348" i="1" s="1"/>
  <c r="D347" i="1"/>
  <c r="C347" i="1"/>
  <c r="D346" i="1"/>
  <c r="C346" i="1"/>
  <c r="D345" i="1"/>
  <c r="C345" i="1"/>
  <c r="D344" i="1"/>
  <c r="D343" i="1"/>
  <c r="C343" i="1"/>
  <c r="D342" i="1"/>
  <c r="C342" i="1"/>
  <c r="D341" i="1"/>
  <c r="D340" i="1"/>
  <c r="C340" i="1"/>
  <c r="D339" i="1"/>
  <c r="C339" i="1"/>
  <c r="D338" i="1"/>
  <c r="C338" i="1"/>
  <c r="D337" i="1"/>
  <c r="C337" i="1"/>
  <c r="D336" i="1"/>
  <c r="C336" i="1"/>
  <c r="D335" i="1"/>
  <c r="C335" i="1"/>
  <c r="H335" i="1" s="1"/>
  <c r="D334" i="1"/>
  <c r="C334" i="1"/>
  <c r="D333" i="1"/>
  <c r="C333" i="1"/>
  <c r="D332" i="1"/>
  <c r="C332" i="1"/>
  <c r="D331" i="1"/>
  <c r="D330" i="1"/>
  <c r="C330" i="1"/>
  <c r="D329" i="1"/>
  <c r="C329" i="1"/>
  <c r="D328" i="1"/>
  <c r="C328" i="1"/>
  <c r="D327" i="1"/>
  <c r="C327" i="1"/>
  <c r="H327" i="1" s="1"/>
  <c r="D326" i="1"/>
  <c r="C326" i="1"/>
  <c r="D325" i="1"/>
  <c r="C325" i="1"/>
  <c r="D324" i="1"/>
  <c r="C324" i="1"/>
  <c r="D323" i="1"/>
  <c r="C323" i="1"/>
  <c r="G323" i="1" s="1"/>
  <c r="D322" i="1"/>
  <c r="D321" i="1"/>
  <c r="C321" i="1"/>
  <c r="D320" i="1"/>
  <c r="C320" i="1"/>
  <c r="G320" i="1" s="1"/>
  <c r="D319" i="1"/>
  <c r="C319" i="1"/>
  <c r="D318" i="1"/>
  <c r="C318" i="1"/>
  <c r="H318" i="1" s="1"/>
  <c r="D317" i="1"/>
  <c r="D315" i="1"/>
  <c r="C315" i="1"/>
  <c r="H315" i="1" s="1"/>
  <c r="D314" i="1"/>
  <c r="C314" i="1"/>
  <c r="D313" i="1"/>
  <c r="C313" i="1"/>
  <c r="D312" i="1"/>
  <c r="C312" i="1"/>
  <c r="H312" i="1" s="1"/>
  <c r="D311" i="1"/>
  <c r="C311" i="1"/>
  <c r="G311" i="1" s="1"/>
  <c r="D310" i="1"/>
  <c r="C310" i="1"/>
  <c r="H310" i="1" s="1"/>
  <c r="D309" i="1"/>
  <c r="C309" i="1"/>
  <c r="H309" i="1" s="1"/>
  <c r="D308" i="1"/>
  <c r="C308" i="1"/>
  <c r="D307" i="1"/>
  <c r="C307" i="1"/>
  <c r="H307" i="1" s="1"/>
  <c r="D306" i="1"/>
  <c r="C306" i="1"/>
  <c r="H306" i="1" s="1"/>
  <c r="C305" i="1"/>
  <c r="D302" i="1"/>
  <c r="C302" i="1"/>
  <c r="D301" i="1"/>
  <c r="C301" i="1"/>
  <c r="H301" i="1" s="1"/>
  <c r="D300" i="1"/>
  <c r="C300" i="1"/>
  <c r="H300" i="1" s="1"/>
  <c r="D299" i="1"/>
  <c r="C299" i="1"/>
  <c r="G299" i="1" s="1"/>
  <c r="D298" i="1"/>
  <c r="C298" i="1"/>
  <c r="D294" i="1"/>
  <c r="C294" i="1"/>
  <c r="D293" i="1"/>
  <c r="C293" i="1"/>
  <c r="D292" i="1"/>
  <c r="C292" i="1"/>
  <c r="G292" i="1" s="1"/>
  <c r="D291" i="1"/>
  <c r="C291" i="1"/>
  <c r="D290" i="1"/>
  <c r="C290" i="1"/>
  <c r="D289" i="1"/>
  <c r="C289" i="1"/>
  <c r="D288" i="1"/>
  <c r="C288" i="1"/>
  <c r="D287" i="1"/>
  <c r="C287" i="1"/>
  <c r="D286" i="1"/>
  <c r="C286" i="1"/>
  <c r="D285" i="1"/>
  <c r="D284" i="1"/>
  <c r="C284" i="1"/>
  <c r="D283" i="1"/>
  <c r="C283" i="1"/>
  <c r="D282" i="1"/>
  <c r="C282" i="1"/>
  <c r="D281" i="1"/>
  <c r="C281" i="1"/>
  <c r="D280" i="1"/>
  <c r="C280" i="1"/>
  <c r="D279" i="1"/>
  <c r="C279" i="1"/>
  <c r="D278" i="1"/>
  <c r="C278" i="1"/>
  <c r="D277" i="1"/>
  <c r="C277" i="1"/>
  <c r="D276" i="1"/>
  <c r="C276" i="1"/>
  <c r="D275" i="1"/>
  <c r="C275" i="1"/>
  <c r="G275" i="1" s="1"/>
  <c r="D274" i="1"/>
  <c r="C274" i="1"/>
  <c r="D273" i="1"/>
  <c r="C273" i="1"/>
  <c r="H273" i="1" s="1"/>
  <c r="D272" i="1"/>
  <c r="C272" i="1"/>
  <c r="D271" i="1"/>
  <c r="C271" i="1"/>
  <c r="D270" i="1"/>
  <c r="C270" i="1"/>
  <c r="D268" i="1"/>
  <c r="C268" i="1"/>
  <c r="G268" i="1" s="1"/>
  <c r="D267" i="1"/>
  <c r="C267" i="1"/>
  <c r="D266" i="1"/>
  <c r="C266" i="1"/>
  <c r="D265" i="1"/>
  <c r="C265" i="1"/>
  <c r="D264" i="1"/>
  <c r="C264" i="1"/>
  <c r="H264" i="1" s="1"/>
  <c r="D263" i="1"/>
  <c r="C263" i="1"/>
  <c r="D262" i="1"/>
  <c r="C262" i="1"/>
  <c r="D261" i="1"/>
  <c r="C261" i="1"/>
  <c r="D260" i="1"/>
  <c r="C260" i="1"/>
  <c r="H260" i="1" s="1"/>
  <c r="D259" i="1"/>
  <c r="C259" i="1"/>
  <c r="D257" i="1"/>
  <c r="C257" i="1"/>
  <c r="D256" i="1"/>
  <c r="C256" i="1"/>
  <c r="D255" i="1"/>
  <c r="C255" i="1"/>
  <c r="H255" i="1" s="1"/>
  <c r="D254" i="1"/>
  <c r="C254" i="1"/>
  <c r="D253" i="1"/>
  <c r="C253" i="1"/>
  <c r="D252" i="1"/>
  <c r="C252" i="1"/>
  <c r="D251" i="1"/>
  <c r="C251" i="1"/>
  <c r="D250" i="1"/>
  <c r="C250" i="1"/>
  <c r="D249" i="1"/>
  <c r="C249" i="1"/>
  <c r="H249" i="1" s="1"/>
  <c r="D248" i="1"/>
  <c r="C248" i="1"/>
  <c r="D247" i="1"/>
  <c r="C247" i="1"/>
  <c r="H247" i="1" s="1"/>
  <c r="D246" i="1"/>
  <c r="D245" i="1"/>
  <c r="C245" i="1"/>
  <c r="D244" i="1"/>
  <c r="C244" i="1"/>
  <c r="D243" i="1"/>
  <c r="C243" i="1"/>
  <c r="H243" i="1" s="1"/>
  <c r="D241" i="1"/>
  <c r="C241" i="1"/>
  <c r="D240" i="1"/>
  <c r="C240" i="1"/>
  <c r="D239" i="1"/>
  <c r="C239" i="1"/>
  <c r="G239" i="1" s="1"/>
  <c r="D238" i="1"/>
  <c r="C238" i="1"/>
  <c r="D237" i="1"/>
  <c r="C237" i="1"/>
  <c r="H237" i="1" s="1"/>
  <c r="D236" i="1"/>
  <c r="C236" i="1"/>
  <c r="D235" i="1"/>
  <c r="C235" i="1"/>
  <c r="H235" i="1" s="1"/>
  <c r="D234" i="1"/>
  <c r="C234" i="1"/>
  <c r="D233" i="1"/>
  <c r="C233" i="1"/>
  <c r="D232" i="1"/>
  <c r="C232" i="1"/>
  <c r="D231" i="1"/>
  <c r="C231" i="1"/>
  <c r="D230" i="1"/>
  <c r="D229" i="1"/>
  <c r="C229" i="1"/>
  <c r="D228" i="1"/>
  <c r="C228" i="1"/>
  <c r="D227" i="1"/>
  <c r="C227" i="1"/>
  <c r="D225" i="1"/>
  <c r="C225" i="1"/>
  <c r="D224" i="1"/>
  <c r="C224" i="1"/>
  <c r="G224" i="1" s="1"/>
  <c r="D223" i="1"/>
  <c r="C223" i="1"/>
  <c r="D222" i="1"/>
  <c r="C222" i="1"/>
  <c r="D221" i="1"/>
  <c r="C221" i="1"/>
  <c r="D220" i="1"/>
  <c r="C220" i="1"/>
  <c r="H220" i="1" s="1"/>
  <c r="D219" i="1"/>
  <c r="C219" i="1"/>
  <c r="H219" i="1" s="1"/>
  <c r="D218" i="1"/>
  <c r="C218" i="1"/>
  <c r="C217" i="1"/>
  <c r="D216" i="1"/>
  <c r="C216" i="1"/>
  <c r="H216" i="1" s="1"/>
  <c r="D215" i="1"/>
  <c r="C215" i="1"/>
  <c r="D214" i="1"/>
  <c r="C214" i="1"/>
  <c r="D213" i="1"/>
  <c r="C213" i="1"/>
  <c r="H213" i="1" s="1"/>
  <c r="D212" i="1"/>
  <c r="C212" i="1"/>
  <c r="D211" i="1"/>
  <c r="C211" i="1"/>
  <c r="D210" i="1"/>
  <c r="C210" i="1"/>
  <c r="D209" i="1"/>
  <c r="C209" i="1"/>
  <c r="D208" i="1"/>
  <c r="C208" i="1"/>
  <c r="D207" i="1"/>
  <c r="C207" i="1"/>
  <c r="H207" i="1" s="1"/>
  <c r="D206" i="1"/>
  <c r="C206" i="1"/>
  <c r="D205" i="1"/>
  <c r="C205" i="1"/>
  <c r="D204" i="1"/>
  <c r="C204" i="1"/>
  <c r="D203" i="1"/>
  <c r="C203" i="1"/>
  <c r="D202" i="1"/>
  <c r="C202" i="1"/>
  <c r="D201" i="1"/>
  <c r="C201" i="1"/>
  <c r="H201" i="1" s="1"/>
  <c r="D200" i="1"/>
  <c r="C200" i="1"/>
  <c r="D199" i="1"/>
  <c r="D197" i="1"/>
  <c r="C197" i="1"/>
  <c r="D196" i="1"/>
  <c r="C196" i="1"/>
  <c r="D195" i="1"/>
  <c r="C195" i="1"/>
  <c r="D194" i="1"/>
  <c r="C194" i="1"/>
  <c r="D193" i="1"/>
  <c r="C193" i="1"/>
  <c r="D192" i="1"/>
  <c r="C192" i="1"/>
  <c r="D191" i="1"/>
  <c r="C191" i="1"/>
  <c r="G191" i="1" s="1"/>
  <c r="D189" i="1"/>
  <c r="C189" i="1"/>
  <c r="H189" i="1" s="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H163" i="1" s="1"/>
  <c r="D162" i="1"/>
  <c r="C162" i="1"/>
  <c r="D161" i="1"/>
  <c r="D159" i="1"/>
  <c r="C159" i="1"/>
  <c r="D158" i="1"/>
  <c r="C158" i="1"/>
  <c r="G158" i="1" s="1"/>
  <c r="D157" i="1"/>
  <c r="C157" i="1"/>
  <c r="G157" i="1" s="1"/>
  <c r="C156" i="1"/>
  <c r="D155" i="1"/>
  <c r="C155" i="1"/>
  <c r="D154" i="1"/>
  <c r="C154" i="1"/>
  <c r="D153" i="1"/>
  <c r="C153" i="1"/>
  <c r="D152" i="1"/>
  <c r="C152" i="1"/>
  <c r="G152" i="1" s="1"/>
  <c r="D151" i="1"/>
  <c r="C151" i="1"/>
  <c r="H151" i="1" s="1"/>
  <c r="D150" i="1"/>
  <c r="C150" i="1"/>
  <c r="G150" i="1" s="1"/>
  <c r="D147" i="1"/>
  <c r="C147" i="1"/>
  <c r="H147" i="1" s="1"/>
  <c r="D146" i="1"/>
  <c r="C146" i="1"/>
  <c r="G146" i="1" s="1"/>
  <c r="D145" i="1"/>
  <c r="C145" i="1"/>
  <c r="H145" i="1" s="1"/>
  <c r="D144" i="1"/>
  <c r="C144" i="1"/>
  <c r="H144" i="1" s="1"/>
  <c r="D143" i="1"/>
  <c r="C143" i="1"/>
  <c r="D142" i="1"/>
  <c r="C142" i="1"/>
  <c r="H142" i="1" s="1"/>
  <c r="D141" i="1"/>
  <c r="C141" i="1"/>
  <c r="D140" i="1"/>
  <c r="C140" i="1"/>
  <c r="G140" i="1" s="1"/>
  <c r="D139" i="1"/>
  <c r="C139" i="1"/>
  <c r="G139" i="1" s="1"/>
  <c r="D138" i="1"/>
  <c r="C138" i="1"/>
  <c r="D137" i="1"/>
  <c r="C137" i="1"/>
  <c r="D135" i="1"/>
  <c r="C135" i="1"/>
  <c r="H135" i="1" s="1"/>
  <c r="D134" i="1"/>
  <c r="C134" i="1"/>
  <c r="D133" i="1"/>
  <c r="C133" i="1"/>
  <c r="D132" i="1"/>
  <c r="C132" i="1"/>
  <c r="H132" i="1" s="1"/>
  <c r="D131" i="1"/>
  <c r="C131" i="1"/>
  <c r="D130" i="1"/>
  <c r="D129" i="1"/>
  <c r="C129" i="1"/>
  <c r="H129" i="1" s="1"/>
  <c r="D128" i="1"/>
  <c r="C128" i="1"/>
  <c r="D127" i="1"/>
  <c r="C127" i="1"/>
  <c r="D126" i="1"/>
  <c r="C126" i="1"/>
  <c r="C125" i="1"/>
  <c r="D124" i="1"/>
  <c r="C124" i="1"/>
  <c r="D123" i="1"/>
  <c r="C123" i="1"/>
  <c r="D122" i="1"/>
  <c r="C122" i="1"/>
  <c r="D120" i="1"/>
  <c r="C120" i="1"/>
  <c r="H120" i="1" s="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G106" i="1" s="1"/>
  <c r="D105" i="1"/>
  <c r="C105" i="1"/>
  <c r="D104" i="1"/>
  <c r="C104" i="1"/>
  <c r="H104" i="1" s="1"/>
  <c r="D103" i="1"/>
  <c r="C103" i="1"/>
  <c r="D101" i="1"/>
  <c r="C101" i="1"/>
  <c r="H101" i="1" s="1"/>
  <c r="D100" i="1"/>
  <c r="C100" i="1"/>
  <c r="D99" i="1"/>
  <c r="C99" i="1"/>
  <c r="H99" i="1" s="1"/>
  <c r="D98" i="1"/>
  <c r="C98" i="1"/>
  <c r="D97" i="1"/>
  <c r="C97" i="1"/>
  <c r="G97" i="1" s="1"/>
  <c r="D96" i="1"/>
  <c r="C96" i="1"/>
  <c r="D95" i="1"/>
  <c r="C95" i="1"/>
  <c r="H95" i="1" s="1"/>
  <c r="D94" i="1"/>
  <c r="C94" i="1"/>
  <c r="D93" i="1"/>
  <c r="C93" i="1"/>
  <c r="H93" i="1" s="1"/>
  <c r="D92" i="1"/>
  <c r="C92" i="1"/>
  <c r="D91" i="1"/>
  <c r="C91" i="1"/>
  <c r="G91" i="1" s="1"/>
  <c r="D90" i="1"/>
  <c r="C90" i="1"/>
  <c r="D89" i="1"/>
  <c r="C89" i="1"/>
  <c r="H89" i="1" s="1"/>
  <c r="D88" i="1"/>
  <c r="C88" i="1"/>
  <c r="D87" i="1"/>
  <c r="C87" i="1"/>
  <c r="H87" i="1" s="1"/>
  <c r="D86" i="1"/>
  <c r="C86" i="1"/>
  <c r="D85" i="1"/>
  <c r="C85" i="1"/>
  <c r="D84" i="1"/>
  <c r="C84" i="1"/>
  <c r="D83" i="1"/>
  <c r="C83" i="1"/>
  <c r="H83" i="1" s="1"/>
  <c r="D82" i="1"/>
  <c r="C82" i="1"/>
  <c r="D81" i="1"/>
  <c r="C81" i="1"/>
  <c r="D80" i="1"/>
  <c r="C80" i="1"/>
  <c r="D79" i="1"/>
  <c r="C79" i="1"/>
  <c r="D77" i="1"/>
  <c r="C77" i="1"/>
  <c r="H77" i="1" s="1"/>
  <c r="D76" i="1"/>
  <c r="C76" i="1"/>
  <c r="H76" i="1" s="1"/>
  <c r="D75" i="1"/>
  <c r="C75" i="1"/>
  <c r="H75" i="1" s="1"/>
  <c r="D74" i="1"/>
  <c r="C74" i="1"/>
  <c r="H74" i="1" s="1"/>
  <c r="D73" i="1"/>
  <c r="C73" i="1"/>
  <c r="H73" i="1" s="1"/>
  <c r="D72" i="1"/>
  <c r="C72" i="1"/>
  <c r="H72" i="1" s="1"/>
  <c r="D71" i="1"/>
  <c r="C71" i="1"/>
  <c r="H71" i="1" s="1"/>
  <c r="D70" i="1"/>
  <c r="C70" i="1"/>
  <c r="D69" i="1"/>
  <c r="C69" i="1"/>
  <c r="H69" i="1" s="1"/>
  <c r="D68" i="1"/>
  <c r="C68" i="1"/>
  <c r="D67" i="1"/>
  <c r="C67" i="1"/>
  <c r="D66" i="1"/>
  <c r="C66" i="1"/>
  <c r="H66" i="1" s="1"/>
  <c r="D65" i="1"/>
  <c r="C65" i="1"/>
  <c r="H65" i="1" s="1"/>
  <c r="D64" i="1"/>
  <c r="C64" i="1"/>
  <c r="D63" i="1"/>
  <c r="C63" i="1"/>
  <c r="D62" i="1"/>
  <c r="C62" i="1"/>
  <c r="H62" i="1" s="1"/>
  <c r="D61" i="1"/>
  <c r="C61" i="1"/>
  <c r="D60" i="1"/>
  <c r="C60" i="1"/>
  <c r="H60" i="1" s="1"/>
  <c r="D59" i="1"/>
  <c r="C59" i="1"/>
  <c r="H59" i="1" s="1"/>
  <c r="D58" i="1"/>
  <c r="C58" i="1"/>
  <c r="G58" i="1" s="1"/>
  <c r="D57" i="1"/>
  <c r="C57" i="1"/>
  <c r="H57" i="1" s="1"/>
  <c r="D56" i="1"/>
  <c r="C56" i="1"/>
  <c r="D55" i="1"/>
  <c r="C55" i="1"/>
  <c r="D54" i="1"/>
  <c r="C54" i="1"/>
  <c r="H54" i="1" s="1"/>
  <c r="D53" i="1"/>
  <c r="C53" i="1"/>
  <c r="H53" i="1" s="1"/>
  <c r="D52" i="1"/>
  <c r="C52" i="1"/>
  <c r="D51" i="1"/>
  <c r="C51" i="1"/>
  <c r="H51" i="1" s="1"/>
  <c r="D50" i="1"/>
  <c r="C50" i="1"/>
  <c r="H50" i="1" s="1"/>
  <c r="D49" i="1"/>
  <c r="D48" i="1"/>
  <c r="C48" i="1"/>
  <c r="H48" i="1" s="1"/>
  <c r="D47" i="1"/>
  <c r="C47" i="1"/>
  <c r="D46" i="1"/>
  <c r="C46" i="1"/>
  <c r="D44" i="1"/>
  <c r="C44" i="1"/>
  <c r="D43" i="1"/>
  <c r="C43" i="1"/>
  <c r="D42" i="1"/>
  <c r="C42" i="1"/>
  <c r="D41" i="1"/>
  <c r="C41" i="1"/>
  <c r="H41" i="1" s="1"/>
  <c r="D40" i="1"/>
  <c r="D39" i="1"/>
  <c r="D38" i="1"/>
  <c r="C38" i="1"/>
  <c r="D37" i="1"/>
  <c r="C37" i="1"/>
  <c r="D36" i="1"/>
  <c r="C36" i="1"/>
  <c r="H36" i="1" s="1"/>
  <c r="D35" i="1"/>
  <c r="C35" i="1"/>
  <c r="D34" i="1"/>
  <c r="C34" i="1"/>
  <c r="D33" i="1"/>
  <c r="C33" i="1"/>
  <c r="D32" i="1"/>
  <c r="D31" i="1"/>
  <c r="C31" i="1"/>
  <c r="D30" i="1"/>
  <c r="C30" i="1"/>
  <c r="H30" i="1" s="1"/>
  <c r="D29" i="1"/>
  <c r="C29" i="1"/>
  <c r="D28" i="1"/>
  <c r="C28" i="1"/>
  <c r="H28" i="1" s="1"/>
  <c r="D27" i="1"/>
  <c r="C27" i="1"/>
  <c r="D26" i="1"/>
  <c r="C26" i="1"/>
  <c r="H26" i="1" s="1"/>
  <c r="D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D12" i="1"/>
  <c r="C12" i="1"/>
  <c r="H12" i="1" s="1"/>
  <c r="D11" i="1"/>
  <c r="C11" i="1"/>
  <c r="D10" i="1"/>
  <c r="C10" i="1"/>
  <c r="G10" i="1" s="1"/>
  <c r="D9" i="1"/>
  <c r="C9" i="1"/>
  <c r="D8" i="1"/>
  <c r="C8" i="1"/>
  <c r="H8" i="1" s="1"/>
  <c r="D7" i="1"/>
  <c r="C7" i="1"/>
  <c r="H7" i="1" s="1"/>
  <c r="D6" i="1"/>
  <c r="C6" i="1"/>
  <c r="H6" i="1" s="1"/>
  <c r="D5" i="1"/>
  <c r="C5" i="1"/>
  <c r="H5" i="1" s="1"/>
  <c r="H1305" i="1" l="1"/>
  <c r="G298" i="1"/>
  <c r="D1301" i="1"/>
  <c r="F297" i="5"/>
  <c r="H1023" i="1"/>
  <c r="H1016" i="1"/>
  <c r="C1301" i="1"/>
  <c r="D22" i="7"/>
  <c r="F115" i="6"/>
  <c r="F107" i="6"/>
  <c r="H1496" i="1"/>
  <c r="H1492" i="1"/>
  <c r="F82" i="6"/>
  <c r="F75" i="6"/>
  <c r="F61" i="6"/>
  <c r="F54" i="6"/>
  <c r="F39" i="6"/>
  <c r="F36" i="6"/>
  <c r="F28" i="6"/>
  <c r="C1418" i="1"/>
  <c r="F13" i="6"/>
  <c r="G1391" i="1"/>
  <c r="E335" i="9"/>
  <c r="B335" i="9" s="1"/>
  <c r="G1385" i="1"/>
  <c r="G1367" i="1"/>
  <c r="H1365" i="1"/>
  <c r="H1359" i="1"/>
  <c r="H1353" i="1"/>
  <c r="H1341" i="1"/>
  <c r="G1331" i="1"/>
  <c r="H1319" i="1"/>
  <c r="H1301" i="1"/>
  <c r="H1277" i="1"/>
  <c r="E304" i="9"/>
  <c r="B304" i="9" s="1"/>
  <c r="H1256" i="1"/>
  <c r="F252" i="5"/>
  <c r="F248" i="5"/>
  <c r="G1253" i="1"/>
  <c r="E340" i="9"/>
  <c r="E333" i="9"/>
  <c r="E329" i="9"/>
  <c r="B329" i="9" s="1"/>
  <c r="H1248" i="1"/>
  <c r="E330" i="9"/>
  <c r="E326" i="9"/>
  <c r="B326" i="9" s="1"/>
  <c r="E323" i="9"/>
  <c r="E322" i="9"/>
  <c r="B322" i="9" s="1"/>
  <c r="H1221" i="1"/>
  <c r="E203" i="5"/>
  <c r="G1211" i="1"/>
  <c r="E319" i="9"/>
  <c r="B319" i="9" s="1"/>
  <c r="G1184" i="1"/>
  <c r="H1179" i="1"/>
  <c r="F171" i="5"/>
  <c r="G1172" i="1"/>
  <c r="E318" i="9"/>
  <c r="B318" i="9" s="1"/>
  <c r="E312" i="9"/>
  <c r="B312" i="9" s="1"/>
  <c r="E311" i="9"/>
  <c r="B311" i="9" s="1"/>
  <c r="H1146" i="1"/>
  <c r="F136" i="5"/>
  <c r="G1142" i="1"/>
  <c r="E307" i="9"/>
  <c r="B307" i="9" s="1"/>
  <c r="F82" i="5"/>
  <c r="F76" i="5"/>
  <c r="F52" i="5"/>
  <c r="F45" i="5"/>
  <c r="F35" i="5"/>
  <c r="F29" i="5"/>
  <c r="H1027" i="1"/>
  <c r="F19" i="5"/>
  <c r="E12" i="5"/>
  <c r="D1017" i="1" s="1"/>
  <c r="H1019" i="1"/>
  <c r="F8" i="5"/>
  <c r="H994" i="1"/>
  <c r="H986" i="1"/>
  <c r="H974" i="1"/>
  <c r="H970" i="1"/>
  <c r="E153" i="9"/>
  <c r="F281" i="9"/>
  <c r="E152" i="9"/>
  <c r="E149" i="9"/>
  <c r="E148" i="9"/>
  <c r="E144" i="9"/>
  <c r="E140" i="9"/>
  <c r="E132" i="9"/>
  <c r="F271" i="9"/>
  <c r="E128" i="9"/>
  <c r="B128" i="9" s="1"/>
  <c r="H924" i="1"/>
  <c r="H914" i="1"/>
  <c r="H912" i="1"/>
  <c r="F259" i="9"/>
  <c r="H882" i="1"/>
  <c r="H862" i="1"/>
  <c r="H846" i="1"/>
  <c r="H836" i="1"/>
  <c r="G825" i="1"/>
  <c r="H823" i="1"/>
  <c r="H821" i="1"/>
  <c r="G820" i="1"/>
  <c r="H813" i="1"/>
  <c r="H809" i="1"/>
  <c r="G807" i="1"/>
  <c r="H805" i="1"/>
  <c r="H803" i="1"/>
  <c r="H799" i="1"/>
  <c r="H798" i="1"/>
  <c r="H791" i="1"/>
  <c r="H789" i="1"/>
  <c r="H787" i="1"/>
  <c r="E71" i="9"/>
  <c r="B71" i="9" s="1"/>
  <c r="H783" i="1"/>
  <c r="E70" i="9"/>
  <c r="H779" i="1"/>
  <c r="H777" i="1"/>
  <c r="H775" i="1"/>
  <c r="H771" i="1"/>
  <c r="H767" i="1"/>
  <c r="H765" i="1"/>
  <c r="H763" i="1"/>
  <c r="E66" i="9"/>
  <c r="H762" i="1"/>
  <c r="H759" i="1"/>
  <c r="H755" i="1"/>
  <c r="H753" i="1"/>
  <c r="H751" i="1"/>
  <c r="H750" i="1"/>
  <c r="H747" i="1"/>
  <c r="E62" i="9"/>
  <c r="H743" i="1"/>
  <c r="H742" i="1"/>
  <c r="H741" i="1"/>
  <c r="H738" i="1"/>
  <c r="H735" i="1"/>
  <c r="H728" i="1"/>
  <c r="H727" i="1"/>
  <c r="H723" i="1"/>
  <c r="G719" i="1"/>
  <c r="H717" i="1"/>
  <c r="H715" i="1"/>
  <c r="G707" i="1"/>
  <c r="H705" i="1"/>
  <c r="H704" i="1"/>
  <c r="H699" i="1"/>
  <c r="H696" i="1"/>
  <c r="H695" i="1"/>
  <c r="H693" i="1"/>
  <c r="H690" i="1"/>
  <c r="H679" i="1"/>
  <c r="H669" i="1"/>
  <c r="H667" i="1"/>
  <c r="H666" i="1"/>
  <c r="H661" i="1"/>
  <c r="H657" i="1"/>
  <c r="F229" i="9"/>
  <c r="H651" i="1"/>
  <c r="H647" i="1"/>
  <c r="F656" i="4"/>
  <c r="H649" i="1"/>
  <c r="H645" i="1"/>
  <c r="H630" i="1"/>
  <c r="H628" i="1"/>
  <c r="H620" i="1"/>
  <c r="E166" i="9"/>
  <c r="B166" i="9" s="1"/>
  <c r="F291" i="9"/>
  <c r="F290" i="9"/>
  <c r="B290" i="9" s="1"/>
  <c r="F287" i="9"/>
  <c r="F609" i="4"/>
  <c r="F286" i="9"/>
  <c r="C603" i="1"/>
  <c r="F283" i="9"/>
  <c r="F279" i="9"/>
  <c r="F278" i="9"/>
  <c r="B278" i="9" s="1"/>
  <c r="H585" i="1"/>
  <c r="E584" i="4"/>
  <c r="D578" i="1" s="1"/>
  <c r="H576" i="1"/>
  <c r="H572" i="1"/>
  <c r="H570" i="1"/>
  <c r="H566" i="1"/>
  <c r="H561" i="1"/>
  <c r="H553" i="1"/>
  <c r="H549" i="1"/>
  <c r="F277" i="9"/>
  <c r="F275" i="9"/>
  <c r="E136" i="9"/>
  <c r="B136" i="9" s="1"/>
  <c r="F274" i="9"/>
  <c r="F273" i="9"/>
  <c r="E134" i="9"/>
  <c r="B134" i="9" s="1"/>
  <c r="H537" i="1"/>
  <c r="E536" i="4"/>
  <c r="D530" i="1" s="1"/>
  <c r="G185" i="9"/>
  <c r="E185" i="9" s="1"/>
  <c r="B185" i="9" s="1"/>
  <c r="H533" i="1"/>
  <c r="H531" i="1"/>
  <c r="H525" i="1"/>
  <c r="H523" i="1"/>
  <c r="H519" i="1"/>
  <c r="H517" i="1"/>
  <c r="E127" i="9"/>
  <c r="E126" i="9"/>
  <c r="B126" i="9" s="1"/>
  <c r="H509" i="1"/>
  <c r="E124" i="9"/>
  <c r="B124" i="9" s="1"/>
  <c r="H507" i="1"/>
  <c r="F267" i="9"/>
  <c r="F266" i="9"/>
  <c r="F265" i="9"/>
  <c r="E118" i="9"/>
  <c r="E117" i="9"/>
  <c r="F263" i="9"/>
  <c r="H497" i="1"/>
  <c r="F262" i="9"/>
  <c r="E114" i="9"/>
  <c r="E113" i="9"/>
  <c r="E479" i="4"/>
  <c r="D473" i="1" s="1"/>
  <c r="G479" i="1"/>
  <c r="E106" i="9"/>
  <c r="G467" i="1"/>
  <c r="E105" i="9"/>
  <c r="E102" i="9"/>
  <c r="E101" i="9"/>
  <c r="E98" i="9"/>
  <c r="F254" i="9"/>
  <c r="E94" i="9"/>
  <c r="E93" i="9"/>
  <c r="F250" i="9"/>
  <c r="E90" i="9"/>
  <c r="E89" i="9"/>
  <c r="F401" i="4"/>
  <c r="H396" i="1"/>
  <c r="H398" i="1"/>
  <c r="H389" i="1"/>
  <c r="H387" i="1"/>
  <c r="H385" i="1"/>
  <c r="H383" i="1"/>
  <c r="G381" i="1"/>
  <c r="F374" i="4"/>
  <c r="H371" i="1"/>
  <c r="G365" i="1"/>
  <c r="H359" i="1"/>
  <c r="H349" i="1"/>
  <c r="H347" i="1"/>
  <c r="H333" i="1"/>
  <c r="F322" i="4"/>
  <c r="G314" i="1"/>
  <c r="G308" i="1"/>
  <c r="F310" i="4"/>
  <c r="H302" i="1"/>
  <c r="F426" i="4"/>
  <c r="H291" i="1"/>
  <c r="E88" i="9"/>
  <c r="B88" i="9" s="1"/>
  <c r="F289" i="4"/>
  <c r="E84" i="9"/>
  <c r="H285" i="1"/>
  <c r="H284" i="1"/>
  <c r="H282" i="1"/>
  <c r="G280" i="1"/>
  <c r="H279" i="1"/>
  <c r="H276" i="1"/>
  <c r="F278" i="4"/>
  <c r="E273" i="4"/>
  <c r="D269" i="1" s="1"/>
  <c r="H272" i="1"/>
  <c r="H271" i="1"/>
  <c r="E262" i="4"/>
  <c r="D258" i="1" s="1"/>
  <c r="E82" i="9"/>
  <c r="B82" i="9" s="1"/>
  <c r="F269" i="4"/>
  <c r="E80" i="9"/>
  <c r="G256" i="1"/>
  <c r="G251" i="1"/>
  <c r="G248" i="1"/>
  <c r="F250" i="4"/>
  <c r="E76" i="9"/>
  <c r="B76" i="9" s="1"/>
  <c r="H244" i="1"/>
  <c r="F246" i="4"/>
  <c r="F237" i="4"/>
  <c r="H231" i="1"/>
  <c r="G227" i="1"/>
  <c r="H225" i="1"/>
  <c r="H223" i="1"/>
  <c r="H222" i="1"/>
  <c r="F216" i="4"/>
  <c r="G212" i="1"/>
  <c r="G215" i="1"/>
  <c r="H211" i="1"/>
  <c r="E65" i="9"/>
  <c r="H208" i="1"/>
  <c r="G203" i="1"/>
  <c r="G200" i="1"/>
  <c r="E58" i="9"/>
  <c r="B58" i="9" s="1"/>
  <c r="H196" i="1"/>
  <c r="H195" i="1"/>
  <c r="E56" i="9"/>
  <c r="H192" i="1"/>
  <c r="F242" i="9"/>
  <c r="H187" i="1"/>
  <c r="G185" i="1"/>
  <c r="H183" i="1"/>
  <c r="E52" i="9"/>
  <c r="F238" i="9"/>
  <c r="H177" i="1"/>
  <c r="G175" i="1"/>
  <c r="G173" i="1"/>
  <c r="H169" i="1"/>
  <c r="F170" i="4"/>
  <c r="G167" i="1"/>
  <c r="H165" i="1"/>
  <c r="F165" i="4"/>
  <c r="F160" i="4"/>
  <c r="G155" i="1"/>
  <c r="E48" i="9"/>
  <c r="H153" i="1"/>
  <c r="G137" i="1"/>
  <c r="D140" i="4"/>
  <c r="F140" i="4" s="1"/>
  <c r="H133" i="1"/>
  <c r="H131" i="1"/>
  <c r="D134" i="4"/>
  <c r="F134" i="4" s="1"/>
  <c r="G127" i="1"/>
  <c r="F126" i="4"/>
  <c r="H123" i="1"/>
  <c r="H118" i="1"/>
  <c r="F120" i="4"/>
  <c r="H116" i="1"/>
  <c r="H114" i="1"/>
  <c r="E46" i="9"/>
  <c r="B46" i="9" s="1"/>
  <c r="H112" i="1"/>
  <c r="H108" i="1"/>
  <c r="H110" i="1"/>
  <c r="F107" i="4"/>
  <c r="E82" i="4"/>
  <c r="D78" i="1" s="1"/>
  <c r="F91" i="4"/>
  <c r="H85" i="1"/>
  <c r="F83" i="4"/>
  <c r="H81" i="1"/>
  <c r="H79" i="1"/>
  <c r="F74" i="4"/>
  <c r="H70" i="1"/>
  <c r="H67" i="1"/>
  <c r="H68" i="1"/>
  <c r="E35" i="9"/>
  <c r="B35" i="9" s="1"/>
  <c r="G64" i="1"/>
  <c r="H63" i="1"/>
  <c r="G61" i="1"/>
  <c r="H56" i="1"/>
  <c r="E30" i="9"/>
  <c r="F58" i="4"/>
  <c r="H55" i="1"/>
  <c r="H52" i="1"/>
  <c r="H46" i="1"/>
  <c r="G43" i="1"/>
  <c r="H38" i="1"/>
  <c r="G34" i="1"/>
  <c r="C32" i="1"/>
  <c r="H32" i="1" s="1"/>
  <c r="F29" i="4"/>
  <c r="F230" i="9"/>
  <c r="F23" i="4"/>
  <c r="H11" i="1"/>
  <c r="F349" i="4"/>
  <c r="C344" i="1"/>
  <c r="F445" i="4"/>
  <c r="C439" i="1"/>
  <c r="H439" i="1" s="1"/>
  <c r="D6" i="7"/>
  <c r="C1540" i="1"/>
  <c r="H827" i="1"/>
  <c r="H841" i="1"/>
  <c r="G843" i="1"/>
  <c r="H845" i="1"/>
  <c r="H859" i="1"/>
  <c r="G861" i="1"/>
  <c r="H863" i="1"/>
  <c r="H867" i="1"/>
  <c r="H871" i="1"/>
  <c r="H881" i="1"/>
  <c r="H885" i="1"/>
  <c r="H899" i="1"/>
  <c r="H909" i="1"/>
  <c r="H911" i="1"/>
  <c r="H913" i="1"/>
  <c r="H915" i="1"/>
  <c r="H125" i="1"/>
  <c r="F379" i="4"/>
  <c r="C374" i="1"/>
  <c r="F412" i="4"/>
  <c r="C407" i="1"/>
  <c r="H407" i="1" s="1"/>
  <c r="F94" i="6"/>
  <c r="C1490" i="1"/>
  <c r="E114" i="6"/>
  <c r="D1511" i="1"/>
  <c r="H1511" i="1" s="1"/>
  <c r="F122" i="6"/>
  <c r="C1518" i="1"/>
  <c r="H1518" i="1" s="1"/>
  <c r="F130" i="6"/>
  <c r="C1526" i="1"/>
  <c r="H34" i="3"/>
  <c r="C1555" i="1"/>
  <c r="C136" i="1"/>
  <c r="C246" i="1"/>
  <c r="G246" i="1" s="1"/>
  <c r="C317" i="1"/>
  <c r="H317" i="1" s="1"/>
  <c r="H15" i="1"/>
  <c r="H17" i="1"/>
  <c r="H19" i="1"/>
  <c r="H21" i="1"/>
  <c r="H23" i="1"/>
  <c r="G25" i="1"/>
  <c r="H27" i="1"/>
  <c r="H29" i="1"/>
  <c r="H31" i="1"/>
  <c r="H33" i="1"/>
  <c r="H35" i="1"/>
  <c r="H37" i="1"/>
  <c r="H42" i="1"/>
  <c r="H44" i="1"/>
  <c r="H47" i="1"/>
  <c r="H80" i="1"/>
  <c r="G82" i="1"/>
  <c r="H84" i="1"/>
  <c r="H86" i="1"/>
  <c r="H88" i="1"/>
  <c r="H90" i="1"/>
  <c r="H92" i="1"/>
  <c r="H94" i="1"/>
  <c r="H96" i="1"/>
  <c r="H98" i="1"/>
  <c r="H100" i="1"/>
  <c r="H103" i="1"/>
  <c r="H105" i="1"/>
  <c r="H107" i="1"/>
  <c r="H109" i="1"/>
  <c r="H111" i="1"/>
  <c r="H113" i="1"/>
  <c r="G115" i="1"/>
  <c r="H117" i="1"/>
  <c r="H119" i="1"/>
  <c r="H122" i="1"/>
  <c r="G124" i="1"/>
  <c r="H126" i="1"/>
  <c r="H128" i="1"/>
  <c r="H162" i="1"/>
  <c r="G164" i="1"/>
  <c r="C166" i="1"/>
  <c r="H166" i="1" s="1"/>
  <c r="G168" i="1"/>
  <c r="G170" i="1"/>
  <c r="G176" i="1"/>
  <c r="H178" i="1"/>
  <c r="H180" i="1"/>
  <c r="G182" i="1"/>
  <c r="H184" i="1"/>
  <c r="H228" i="1"/>
  <c r="C230" i="1"/>
  <c r="G236" i="1"/>
  <c r="H259" i="1"/>
  <c r="H261" i="1"/>
  <c r="G263" i="1"/>
  <c r="H267" i="1"/>
  <c r="H324" i="1"/>
  <c r="G326" i="1"/>
  <c r="H328" i="1"/>
  <c r="H330" i="1"/>
  <c r="H462" i="1"/>
  <c r="H464" i="1"/>
  <c r="H466" i="1"/>
  <c r="H468" i="1"/>
  <c r="G470" i="1"/>
  <c r="H472" i="1"/>
  <c r="H498" i="1"/>
  <c r="H500" i="1"/>
  <c r="H504" i="1"/>
  <c r="H506" i="1"/>
  <c r="H508" i="1"/>
  <c r="H510" i="1"/>
  <c r="H512" i="1"/>
  <c r="H527" i="1"/>
  <c r="H582" i="1"/>
  <c r="H584" i="1"/>
  <c r="H586" i="1"/>
  <c r="H588" i="1"/>
  <c r="H590" i="1"/>
  <c r="H597" i="1"/>
  <c r="H599" i="1"/>
  <c r="H603" i="1"/>
  <c r="H607" i="1"/>
  <c r="H609" i="1"/>
  <c r="H613" i="1"/>
  <c r="H615" i="1"/>
  <c r="H619" i="1"/>
  <c r="H621" i="1"/>
  <c r="H469" i="1"/>
  <c r="H471" i="1"/>
  <c r="H513" i="1"/>
  <c r="H1031" i="1"/>
  <c r="H1033" i="1"/>
  <c r="H1035" i="1"/>
  <c r="G1037" i="1"/>
  <c r="H1039" i="1"/>
  <c r="H1041" i="1"/>
  <c r="G1043" i="1"/>
  <c r="G1049" i="1"/>
  <c r="H1051" i="1"/>
  <c r="H1053" i="1"/>
  <c r="H1057" i="1"/>
  <c r="H1059" i="1"/>
  <c r="G1070" i="1"/>
  <c r="H1080" i="1"/>
  <c r="G1082" i="1"/>
  <c r="H1086" i="1"/>
  <c r="H1092" i="1"/>
  <c r="G1097" i="1"/>
  <c r="G1103" i="1"/>
  <c r="H1107" i="1"/>
  <c r="G1109" i="1"/>
  <c r="H1113" i="1"/>
  <c r="G1121" i="1"/>
  <c r="G1130" i="1"/>
  <c r="H1149" i="1"/>
  <c r="G1151" i="1"/>
  <c r="G1235" i="1"/>
  <c r="G1241" i="1"/>
  <c r="G1247" i="1"/>
  <c r="H1251" i="1"/>
  <c r="G1412" i="1"/>
  <c r="G1418" i="1"/>
  <c r="H1422" i="1"/>
  <c r="H1515" i="1"/>
  <c r="H1517" i="1"/>
  <c r="H1575" i="1"/>
  <c r="E202" i="4"/>
  <c r="D198" i="1" s="1"/>
  <c r="E230" i="4"/>
  <c r="D226" i="1" s="1"/>
  <c r="F204" i="5"/>
  <c r="C1208" i="1"/>
  <c r="G1208" i="1" s="1"/>
  <c r="E274" i="5"/>
  <c r="D1278" i="1" s="1"/>
  <c r="D1281" i="1"/>
  <c r="D38" i="7"/>
  <c r="H319" i="1"/>
  <c r="H321" i="1"/>
  <c r="G332" i="1"/>
  <c r="H334" i="1"/>
  <c r="G338" i="1"/>
  <c r="H340" i="1"/>
  <c r="H372" i="1"/>
  <c r="H376" i="1"/>
  <c r="H378" i="1"/>
  <c r="H380" i="1"/>
  <c r="H382" i="1"/>
  <c r="H405" i="1"/>
  <c r="H409" i="1"/>
  <c r="H421" i="1"/>
  <c r="G431" i="1"/>
  <c r="H437" i="1"/>
  <c r="G443" i="1"/>
  <c r="H445" i="1"/>
  <c r="H447" i="1"/>
  <c r="H449" i="1"/>
  <c r="H451" i="1"/>
  <c r="H453" i="1"/>
  <c r="G455" i="1"/>
  <c r="H457" i="1"/>
  <c r="H459" i="1"/>
  <c r="H474" i="1"/>
  <c r="H476" i="1"/>
  <c r="H480" i="1"/>
  <c r="G482" i="1"/>
  <c r="H484" i="1"/>
  <c r="H487" i="1"/>
  <c r="H489" i="1"/>
  <c r="H493" i="1"/>
  <c r="H495" i="1"/>
  <c r="H518" i="1"/>
  <c r="H520" i="1"/>
  <c r="H522" i="1"/>
  <c r="H524" i="1"/>
  <c r="H532" i="1"/>
  <c r="H534" i="1"/>
  <c r="H536" i="1"/>
  <c r="H538" i="1"/>
  <c r="H540" i="1"/>
  <c r="H542" i="1"/>
  <c r="H546" i="1"/>
  <c r="H552" i="1"/>
  <c r="H556" i="1"/>
  <c r="H558" i="1"/>
  <c r="H560" i="1"/>
  <c r="H564" i="1"/>
  <c r="H567" i="1"/>
  <c r="H569" i="1"/>
  <c r="H571" i="1"/>
  <c r="H573" i="1"/>
  <c r="H575" i="1"/>
  <c r="H577" i="1"/>
  <c r="H625" i="1"/>
  <c r="H627" i="1"/>
  <c r="H631" i="1"/>
  <c r="H635" i="1"/>
  <c r="G1064" i="1"/>
  <c r="H1143" i="1"/>
  <c r="G1145" i="1"/>
  <c r="H1294" i="1"/>
  <c r="H1446" i="1"/>
  <c r="H1452" i="1"/>
  <c r="H1456" i="1"/>
  <c r="H1468" i="1"/>
  <c r="H1472" i="1"/>
  <c r="J1557" i="1"/>
  <c r="F147" i="5"/>
  <c r="C1152" i="1"/>
  <c r="G1152" i="1" s="1"/>
  <c r="F165" i="5"/>
  <c r="C1170" i="1"/>
  <c r="H1170" i="1" s="1"/>
  <c r="G337" i="9"/>
  <c r="C1201" i="1"/>
  <c r="H338" i="9"/>
  <c r="D1207" i="1"/>
  <c r="F220" i="5"/>
  <c r="C1224" i="1"/>
  <c r="H1224" i="1" s="1"/>
  <c r="F43" i="6"/>
  <c r="C1439" i="1"/>
  <c r="E38" i="7"/>
  <c r="D1572" i="1"/>
  <c r="G1572" i="1" s="1"/>
  <c r="B34" i="9"/>
  <c r="E40" i="9"/>
  <c r="E44" i="9"/>
  <c r="E53" i="9"/>
  <c r="B53" i="9" s="1"/>
  <c r="E57" i="9"/>
  <c r="B57" i="9" s="1"/>
  <c r="H917" i="1"/>
  <c r="H921" i="1"/>
  <c r="H925" i="1"/>
  <c r="H929" i="1"/>
  <c r="H933" i="1"/>
  <c r="H935" i="1"/>
  <c r="H939" i="1"/>
  <c r="H953" i="1"/>
  <c r="H963" i="1"/>
  <c r="H965" i="1"/>
  <c r="H967" i="1"/>
  <c r="H969" i="1"/>
  <c r="H971" i="1"/>
  <c r="H975" i="1"/>
  <c r="H979" i="1"/>
  <c r="H983" i="1"/>
  <c r="H987" i="1"/>
  <c r="H989" i="1"/>
  <c r="H993" i="1"/>
  <c r="H999" i="1"/>
  <c r="H1005" i="1"/>
  <c r="H1009" i="1"/>
  <c r="H1020" i="1"/>
  <c r="H1024" i="1"/>
  <c r="H1026" i="1"/>
  <c r="H1030" i="1"/>
  <c r="H1032" i="1"/>
  <c r="H1034" i="1"/>
  <c r="H1036" i="1"/>
  <c r="H1042" i="1"/>
  <c r="H1044" i="1"/>
  <c r="H1048" i="1"/>
  <c r="H1054" i="1"/>
  <c r="G1058" i="1"/>
  <c r="H1060" i="1"/>
  <c r="H1071" i="1"/>
  <c r="G1073" i="1"/>
  <c r="H1077" i="1"/>
  <c r="G1079" i="1"/>
  <c r="G1085" i="1"/>
  <c r="H1089" i="1"/>
  <c r="G1094" i="1"/>
  <c r="H1098" i="1"/>
  <c r="G1106" i="1"/>
  <c r="H1110" i="1"/>
  <c r="G1118" i="1"/>
  <c r="G1133" i="1"/>
  <c r="H1137" i="1"/>
  <c r="G1139" i="1"/>
  <c r="G1157" i="1"/>
  <c r="G1163" i="1"/>
  <c r="H1167" i="1"/>
  <c r="H1188" i="1"/>
  <c r="H1263" i="1"/>
  <c r="G1486" i="1"/>
  <c r="H1506" i="1"/>
  <c r="H1508" i="1"/>
  <c r="H337" i="9"/>
  <c r="D1201" i="1"/>
  <c r="D25" i="8"/>
  <c r="C1602" i="1" s="1"/>
  <c r="H1602" i="1" s="1"/>
  <c r="C1604" i="1"/>
  <c r="H1604" i="1" s="1"/>
  <c r="E154" i="9"/>
  <c r="B154" i="9" s="1"/>
  <c r="E160" i="9"/>
  <c r="B160" i="9" s="1"/>
  <c r="E164" i="9"/>
  <c r="B164" i="9" s="1"/>
  <c r="E173" i="9"/>
  <c r="F231" i="9"/>
  <c r="F235" i="9"/>
  <c r="B235" i="9" s="1"/>
  <c r="B238" i="9"/>
  <c r="F239" i="9"/>
  <c r="F243" i="9"/>
  <c r="F247" i="9"/>
  <c r="F251" i="9"/>
  <c r="F255" i="9"/>
  <c r="B255" i="9" s="1"/>
  <c r="H1176" i="1"/>
  <c r="H1254" i="1"/>
  <c r="H1257" i="1"/>
  <c r="H1262" i="1"/>
  <c r="H1273" i="1"/>
  <c r="G1295" i="1"/>
  <c r="G1403" i="1"/>
  <c r="G1409" i="1"/>
  <c r="H1413" i="1"/>
  <c r="G1415" i="1"/>
  <c r="G1421" i="1"/>
  <c r="H1437" i="1"/>
  <c r="H1443" i="1"/>
  <c r="H1449" i="1"/>
  <c r="H1451" i="1"/>
  <c r="G1453" i="1"/>
  <c r="H1455" i="1"/>
  <c r="H1459" i="1"/>
  <c r="H1461" i="1"/>
  <c r="G1465" i="1"/>
  <c r="H1469" i="1"/>
  <c r="H1499" i="1"/>
  <c r="H1501" i="1"/>
  <c r="H1505" i="1"/>
  <c r="H1507" i="1"/>
  <c r="H1509" i="1"/>
  <c r="H1520" i="1"/>
  <c r="G1522" i="1"/>
  <c r="H1524" i="1"/>
  <c r="H1562" i="1"/>
  <c r="H1574" i="1"/>
  <c r="J1576" i="1"/>
  <c r="J1578" i="1"/>
  <c r="J1580" i="1"/>
  <c r="D153" i="4"/>
  <c r="C149" i="1" s="1"/>
  <c r="E219" i="5"/>
  <c r="D89" i="6"/>
  <c r="E25" i="9"/>
  <c r="B25" i="9" s="1"/>
  <c r="E29" i="9"/>
  <c r="E33" i="9"/>
  <c r="B33" i="9" s="1"/>
  <c r="E38" i="9"/>
  <c r="B38" i="9" s="1"/>
  <c r="E42" i="9"/>
  <c r="E60" i="9"/>
  <c r="E64" i="9"/>
  <c r="B64" i="9" s="1"/>
  <c r="E68" i="9"/>
  <c r="B68" i="9" s="1"/>
  <c r="E69" i="9"/>
  <c r="B69" i="9" s="1"/>
  <c r="E78" i="9"/>
  <c r="B78" i="9" s="1"/>
  <c r="E92" i="9"/>
  <c r="E96" i="9"/>
  <c r="B96" i="9" s="1"/>
  <c r="E100" i="9"/>
  <c r="B100" i="9" s="1"/>
  <c r="E104" i="9"/>
  <c r="E108" i="9"/>
  <c r="E112" i="9"/>
  <c r="B112" i="9" s="1"/>
  <c r="E116" i="9"/>
  <c r="E120" i="9"/>
  <c r="B120" i="9" s="1"/>
  <c r="E125" i="9"/>
  <c r="E130" i="9"/>
  <c r="B130" i="9" s="1"/>
  <c r="E139" i="9"/>
  <c r="B139" i="9" s="1"/>
  <c r="E151" i="9"/>
  <c r="E162" i="9"/>
  <c r="F253" i="9"/>
  <c r="H1212" i="1"/>
  <c r="G1214" i="1"/>
  <c r="H1304" i="1"/>
  <c r="H1308" i="1"/>
  <c r="H1314" i="1"/>
  <c r="H1316" i="1"/>
  <c r="H1322" i="1"/>
  <c r="G1328" i="1"/>
  <c r="H1362" i="1"/>
  <c r="H1428" i="1"/>
  <c r="H1482" i="1"/>
  <c r="H1484" i="1"/>
  <c r="H1491" i="1"/>
  <c r="H1493" i="1"/>
  <c r="H1527" i="1"/>
  <c r="H1533" i="1"/>
  <c r="H1535" i="1"/>
  <c r="E647" i="4"/>
  <c r="D641" i="1" s="1"/>
  <c r="E178" i="5"/>
  <c r="D1182" i="1" s="1"/>
  <c r="D6" i="8"/>
  <c r="C1583" i="1" s="1"/>
  <c r="H1583" i="1" s="1"/>
  <c r="E28" i="9"/>
  <c r="E32" i="9"/>
  <c r="E37" i="9"/>
  <c r="B37" i="9" s="1"/>
  <c r="E41" i="9"/>
  <c r="B41" i="9" s="1"/>
  <c r="E45" i="9"/>
  <c r="E50" i="9"/>
  <c r="E54" i="9"/>
  <c r="E59" i="9"/>
  <c r="B59" i="9" s="1"/>
  <c r="E67" i="9"/>
  <c r="B67" i="9" s="1"/>
  <c r="E72" i="9"/>
  <c r="B72" i="9" s="1"/>
  <c r="E77" i="9"/>
  <c r="E81" i="9"/>
  <c r="B81" i="9" s="1"/>
  <c r="E91" i="9"/>
  <c r="E103" i="9"/>
  <c r="E115" i="9"/>
  <c r="B115" i="9" s="1"/>
  <c r="E129" i="9"/>
  <c r="B129" i="9" s="1"/>
  <c r="E138" i="9"/>
  <c r="E142" i="9"/>
  <c r="E146" i="9"/>
  <c r="E150" i="9"/>
  <c r="B150" i="9" s="1"/>
  <c r="E161" i="9"/>
  <c r="E165" i="9"/>
  <c r="F232" i="9"/>
  <c r="F240" i="9"/>
  <c r="B240" i="9" s="1"/>
  <c r="F248" i="9"/>
  <c r="F256" i="9"/>
  <c r="F260" i="9"/>
  <c r="B260" i="9" s="1"/>
  <c r="F268" i="9"/>
  <c r="B268" i="9" s="1"/>
  <c r="F272" i="9"/>
  <c r="B272" i="9" s="1"/>
  <c r="F284" i="9"/>
  <c r="E294" i="9"/>
  <c r="B294" i="9" s="1"/>
  <c r="E320" i="9"/>
  <c r="B320" i="9" s="1"/>
  <c r="E324" i="9"/>
  <c r="B324" i="9" s="1"/>
  <c r="E332" i="9"/>
  <c r="F341" i="9"/>
  <c r="B341"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H415" i="1"/>
  <c r="G415" i="1"/>
  <c r="H416" i="1"/>
  <c r="G416" i="1"/>
  <c r="G423" i="1"/>
  <c r="G426" i="1"/>
  <c r="H427" i="1"/>
  <c r="G427" i="1"/>
  <c r="H428" i="1"/>
  <c r="G428" i="1"/>
  <c r="H430" i="1"/>
  <c r="G430" i="1"/>
  <c r="H431" i="1"/>
  <c r="H433" i="1"/>
  <c r="G433" i="1"/>
  <c r="H434" i="1"/>
  <c r="G438"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J1548" i="1"/>
  <c r="H1550" i="1"/>
  <c r="G1550" i="1"/>
  <c r="J1550" i="1"/>
  <c r="H1552" i="1"/>
  <c r="G1552" i="1"/>
  <c r="I1552" i="1" s="1"/>
  <c r="J1552" i="1"/>
  <c r="H1554" i="1"/>
  <c r="G1554" i="1"/>
  <c r="I1554" i="1" s="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6" i="9"/>
  <c r="B28" i="9"/>
  <c r="B29" i="9"/>
  <c r="B30" i="9"/>
  <c r="B32" i="9"/>
  <c r="B40" i="9"/>
  <c r="B42" i="9"/>
  <c r="B44" i="9"/>
  <c r="B45" i="9"/>
  <c r="B48" i="9"/>
  <c r="E49" i="9"/>
  <c r="B49" i="9" s="1"/>
  <c r="B50" i="9"/>
  <c r="B52" i="9"/>
  <c r="B54" i="9"/>
  <c r="B56" i="9"/>
  <c r="B60" i="9"/>
  <c r="B62" i="9"/>
  <c r="B65" i="9"/>
  <c r="B66" i="9"/>
  <c r="B70" i="9"/>
  <c r="E73" i="9"/>
  <c r="B74" i="9"/>
  <c r="E75" i="9"/>
  <c r="B75" i="9" s="1"/>
  <c r="B77" i="9"/>
  <c r="B80" i="9"/>
  <c r="B84" i="9"/>
  <c r="B89" i="9"/>
  <c r="B90" i="9"/>
  <c r="B91" i="9"/>
  <c r="B92" i="9"/>
  <c r="B93" i="9"/>
  <c r="B94" i="9"/>
  <c r="B98" i="9"/>
  <c r="B101" i="9"/>
  <c r="B102" i="9"/>
  <c r="B103" i="9"/>
  <c r="B104" i="9"/>
  <c r="B105" i="9"/>
  <c r="B106" i="9"/>
  <c r="B108" i="9"/>
  <c r="E111" i="9"/>
  <c r="B111" i="9" s="1"/>
  <c r="B113" i="9"/>
  <c r="B114" i="9"/>
  <c r="B116" i="9"/>
  <c r="B117" i="9"/>
  <c r="B118" i="9"/>
  <c r="B125" i="9"/>
  <c r="B127" i="9"/>
  <c r="B132" i="9"/>
  <c r="B137" i="9"/>
  <c r="B138" i="9"/>
  <c r="B140" i="9"/>
  <c r="B141" i="9"/>
  <c r="B142" i="9"/>
  <c r="B144" i="9"/>
  <c r="B146" i="9"/>
  <c r="B148" i="9"/>
  <c r="B149" i="9"/>
  <c r="B151" i="9"/>
  <c r="B152" i="9"/>
  <c r="B153" i="9"/>
  <c r="E155" i="9"/>
  <c r="B155" i="9" s="1"/>
  <c r="E157" i="9"/>
  <c r="B157" i="9" s="1"/>
  <c r="B161" i="9"/>
  <c r="B162" i="9"/>
  <c r="B163" i="9"/>
  <c r="B165" i="9"/>
  <c r="B168" i="9"/>
  <c r="E169" i="9"/>
  <c r="B169" i="9" s="1"/>
  <c r="E170" i="9"/>
  <c r="B170" i="9" s="1"/>
  <c r="B172" i="9"/>
  <c r="B173" i="9"/>
  <c r="B230" i="9"/>
  <c r="B232" i="9"/>
  <c r="B239" i="9"/>
  <c r="B242" i="9"/>
  <c r="F244" i="9"/>
  <c r="B244" i="9" s="1"/>
  <c r="B251" i="9"/>
  <c r="F252" i="9"/>
  <c r="B252" i="9" s="1"/>
  <c r="B254" i="9"/>
  <c r="B256" i="9"/>
  <c r="F258" i="9"/>
  <c r="B262" i="9"/>
  <c r="B263" i="9"/>
  <c r="B266" i="9"/>
  <c r="F270" i="9"/>
  <c r="B270" i="9" s="1"/>
  <c r="B274" i="9"/>
  <c r="B275" i="9"/>
  <c r="B286" i="9"/>
  <c r="B287" i="9"/>
  <c r="E313" i="9"/>
  <c r="B317" i="9"/>
  <c r="B321" i="9"/>
  <c r="B323" i="9"/>
  <c r="B328" i="9"/>
  <c r="B330" i="9"/>
  <c r="B332" i="9"/>
  <c r="B333"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H1232" i="1"/>
  <c r="G1236" i="1"/>
  <c r="E331" i="9"/>
  <c r="B331" i="9" s="1"/>
  <c r="H1235" i="1"/>
  <c r="E325" i="9"/>
  <c r="B325" i="9" s="1"/>
  <c r="H1217" i="1"/>
  <c r="G1221"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36"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F648" i="4"/>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D491" i="4"/>
  <c r="F502" i="4"/>
  <c r="D584" i="4"/>
  <c r="F589" i="4"/>
  <c r="H314" i="9"/>
  <c r="E88" i="5"/>
  <c r="H1683" i="1"/>
  <c r="G1683" i="1"/>
  <c r="E308" i="4"/>
  <c r="D51" i="8"/>
  <c r="C1634" i="1"/>
  <c r="H1471" i="1"/>
  <c r="H1504" i="1"/>
  <c r="J1543" i="1"/>
  <c r="G1574" i="1"/>
  <c r="I1574" i="1" s="1"/>
  <c r="H1577" i="1"/>
  <c r="I1559" i="1"/>
  <c r="E106" i="4"/>
  <c r="D102" i="1" s="1"/>
  <c r="F262" i="4"/>
  <c r="D178" i="5"/>
  <c r="F181" i="5"/>
  <c r="H1465" i="1"/>
  <c r="G1481" i="1"/>
  <c r="H1498" i="1"/>
  <c r="G1514" i="1"/>
  <c r="H1534" i="1"/>
  <c r="J1541" i="1"/>
  <c r="G1543" i="1"/>
  <c r="G1569" i="1"/>
  <c r="G1595" i="1"/>
  <c r="H1679" i="1"/>
  <c r="G1679" i="1"/>
  <c r="D273" i="4"/>
  <c r="F274" i="4"/>
  <c r="G1455" i="1"/>
  <c r="H1462" i="1"/>
  <c r="G1468" i="1"/>
  <c r="G1478" i="1"/>
  <c r="G1488" i="1"/>
  <c r="H1495" i="1"/>
  <c r="G1501" i="1"/>
  <c r="G1511" i="1"/>
  <c r="G1524" i="1"/>
  <c r="H1531" i="1"/>
  <c r="J1546" i="1"/>
  <c r="G1562" i="1"/>
  <c r="I1562" i="1" s="1"/>
  <c r="H1569" i="1"/>
  <c r="E361" i="4"/>
  <c r="J1562" i="1"/>
  <c r="G1565" i="1"/>
  <c r="G1580" i="1"/>
  <c r="I1580" i="1" s="1"/>
  <c r="G1587" i="1"/>
  <c r="G1613" i="1"/>
  <c r="G1449" i="1"/>
  <c r="G1462" i="1"/>
  <c r="G1472" i="1"/>
  <c r="G1495" i="1"/>
  <c r="G1505" i="1"/>
  <c r="G1518" i="1"/>
  <c r="G1531" i="1"/>
  <c r="H1541" i="1"/>
  <c r="I1541" i="1" s="1"/>
  <c r="G1546" i="1"/>
  <c r="H1557" i="1"/>
  <c r="H1565" i="1"/>
  <c r="G1575" i="1"/>
  <c r="I1575" i="1" s="1"/>
  <c r="G1578" i="1"/>
  <c r="I1578" i="1" s="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I1573" i="1" s="1"/>
  <c r="J1575" i="1"/>
  <c r="G1605" i="1"/>
  <c r="E373" i="4"/>
  <c r="D368" i="1" s="1"/>
  <c r="E597" i="4"/>
  <c r="D591" i="1" s="1"/>
  <c r="D119" i="5"/>
  <c r="F120" i="5"/>
  <c r="H1450" i="1"/>
  <c r="H1519" i="1"/>
  <c r="J1542" i="1"/>
  <c r="H1558" i="1"/>
  <c r="F112" i="4"/>
  <c r="D106" i="4"/>
  <c r="F260" i="5"/>
  <c r="D255" i="5"/>
  <c r="D43" i="4"/>
  <c r="D597" i="4"/>
  <c r="D647" i="4"/>
  <c r="D35" i="6"/>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F197" i="5"/>
  <c r="B109" i="9"/>
  <c r="B231" i="9"/>
  <c r="B245" i="9"/>
  <c r="B249" i="9"/>
  <c r="B284"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57" i="1" l="1"/>
  <c r="F89" i="6"/>
  <c r="F274" i="5"/>
  <c r="H1201" i="1"/>
  <c r="E177" i="5"/>
  <c r="D1181" i="1" s="1"/>
  <c r="H336" i="9"/>
  <c r="G1061" i="1"/>
  <c r="E7" i="5"/>
  <c r="D1012" i="1" s="1"/>
  <c r="F12" i="5"/>
  <c r="G1018" i="1"/>
  <c r="G1602" i="1"/>
  <c r="G1585" i="1"/>
  <c r="C623" i="1"/>
  <c r="G623" i="1" s="1"/>
  <c r="G407" i="1"/>
  <c r="G642" i="1"/>
  <c r="G161" i="1"/>
  <c r="H24" i="9"/>
  <c r="H149" i="1"/>
  <c r="G24" i="9"/>
  <c r="E24" i="9" s="1"/>
  <c r="B24" i="9" s="1"/>
  <c r="H130" i="1"/>
  <c r="H40" i="1"/>
  <c r="H3" i="1"/>
  <c r="I1558" i="1"/>
  <c r="E152" i="4"/>
  <c r="I18" i="3" s="1"/>
  <c r="I1560" i="1"/>
  <c r="H1572" i="1"/>
  <c r="I1543" i="1"/>
  <c r="G1201" i="1"/>
  <c r="C1485" i="1"/>
  <c r="H1485" i="1" s="1"/>
  <c r="H1208" i="1"/>
  <c r="G1224" i="1"/>
  <c r="H1152" i="1"/>
  <c r="H339" i="9"/>
  <c r="D1223" i="1"/>
  <c r="I35" i="3"/>
  <c r="D1571" i="1"/>
  <c r="H35" i="3"/>
  <c r="C1571" i="1"/>
  <c r="G1583" i="1"/>
  <c r="I1576" i="1"/>
  <c r="I1548" i="1"/>
  <c r="G439" i="1"/>
  <c r="D1510" i="1"/>
  <c r="I30" i="3"/>
  <c r="F7" i="4"/>
  <c r="I1566" i="1"/>
  <c r="G331" i="1"/>
  <c r="D44" i="8"/>
  <c r="I39" i="3" s="1"/>
  <c r="I1570" i="1"/>
  <c r="I1567" i="1"/>
  <c r="I1564" i="1"/>
  <c r="I1550" i="1"/>
  <c r="F228" i="9"/>
  <c r="B228" i="9" s="1"/>
  <c r="B207" i="9"/>
  <c r="I1565" i="1"/>
  <c r="D1093" i="1"/>
  <c r="E69" i="5"/>
  <c r="I23" i="3" s="1"/>
  <c r="D308" i="4"/>
  <c r="C303" i="1" s="1"/>
  <c r="I34" i="3"/>
  <c r="D1555" i="1"/>
  <c r="D485" i="1"/>
  <c r="E430" i="4"/>
  <c r="D424" i="1" s="1"/>
  <c r="H33" i="3"/>
  <c r="C1538"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H22" i="3"/>
  <c r="C1017" i="1"/>
  <c r="H1017" i="1" s="1"/>
  <c r="F129" i="6"/>
  <c r="C152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I24" i="3"/>
  <c r="E314" i="9"/>
  <c r="B314" i="9" s="1"/>
  <c r="I1561" i="1"/>
  <c r="D152" i="4"/>
  <c r="E315" i="9"/>
  <c r="B315" i="9" s="1"/>
  <c r="F43" i="4"/>
  <c r="C39" i="1"/>
  <c r="H642" i="1"/>
  <c r="E180" i="9"/>
  <c r="B180" i="9" s="1"/>
  <c r="F70" i="5"/>
  <c r="D69" i="5"/>
  <c r="C1075" i="1"/>
  <c r="F361" i="4"/>
  <c r="D6" i="4"/>
  <c r="I1568" i="1"/>
  <c r="G1485" i="1" l="1"/>
  <c r="E339" i="9"/>
  <c r="B339" i="9" s="1"/>
  <c r="D1074" i="1"/>
  <c r="E6" i="5"/>
  <c r="D1011" i="1" s="1"/>
  <c r="I22" i="3"/>
  <c r="F7" i="5"/>
  <c r="G1017" i="1"/>
  <c r="C1621" i="1"/>
  <c r="H1621" i="1" s="1"/>
  <c r="H19" i="9"/>
  <c r="E19" i="9" s="1"/>
  <c r="B19" i="9" s="1"/>
  <c r="H623" i="1"/>
  <c r="F308" i="4"/>
  <c r="D148" i="1"/>
  <c r="E299" i="4"/>
  <c r="D295" i="1" s="1"/>
  <c r="G1571" i="1"/>
  <c r="H1571" i="1"/>
  <c r="G516" i="1"/>
  <c r="G348" i="9"/>
  <c r="E348" i="9" s="1"/>
  <c r="B348" i="9" s="1"/>
  <c r="H226" i="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G1621" i="1"/>
  <c r="E301" i="4"/>
  <c r="D297" i="1" s="1"/>
  <c r="E300" i="4"/>
  <c r="D296" i="1" s="1"/>
  <c r="E423" i="4"/>
  <c r="E425" i="4" s="1"/>
  <c r="D420" i="1" s="1"/>
  <c r="E347" i="9"/>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B299" i="9" s="1"/>
  <c r="F300" i="4"/>
  <c r="E424" i="4"/>
  <c r="D419" i="1" s="1"/>
  <c r="D418" i="1"/>
  <c r="E644" i="4"/>
  <c r="E645" i="4" s="1"/>
  <c r="H20" i="9"/>
  <c r="I9" i="3"/>
  <c r="C419" i="1"/>
  <c r="H295" i="1"/>
  <c r="G295" i="1"/>
  <c r="N3" i="9"/>
  <c r="I11" i="3"/>
  <c r="H633" i="1"/>
  <c r="G633" i="1"/>
  <c r="H8" i="3"/>
  <c r="H1011" i="1"/>
  <c r="G1011" i="1"/>
  <c r="H417" i="1"/>
  <c r="G417" i="1"/>
  <c r="D637" i="1"/>
  <c r="F643" i="4"/>
  <c r="C637" i="1"/>
  <c r="H412" i="1"/>
  <c r="G412" i="1"/>
  <c r="H1180" i="1"/>
  <c r="G1180" i="1"/>
  <c r="G296" i="1"/>
  <c r="H296" i="1"/>
  <c r="G413" i="1"/>
  <c r="H413" i="1"/>
  <c r="D425" i="4"/>
  <c r="D644" i="4"/>
  <c r="F423" i="4"/>
  <c r="C418" i="1"/>
  <c r="G20" i="9"/>
  <c r="F301" i="4"/>
  <c r="C297" i="1"/>
  <c r="H634" i="1"/>
  <c r="G634" i="1"/>
  <c r="F424" i="4" l="1"/>
  <c r="E646" i="4"/>
  <c r="E650" i="4" s="1"/>
  <c r="D638" i="1"/>
  <c r="E20" i="9"/>
  <c r="B20" i="9" s="1"/>
  <c r="H418" i="1"/>
  <c r="G418" i="1"/>
  <c r="F644" i="4"/>
  <c r="D646" i="4"/>
  <c r="C638" i="1"/>
  <c r="H637" i="1"/>
  <c r="G637" i="1"/>
  <c r="D645" i="4"/>
  <c r="D639" i="1"/>
  <c r="H419" i="1"/>
  <c r="G419" i="1"/>
  <c r="M3" i="9"/>
  <c r="F425" i="4"/>
  <c r="C420" i="1"/>
  <c r="H297" i="1"/>
  <c r="G297" i="1"/>
  <c r="E649" i="4" l="1"/>
  <c r="D643" i="1" s="1"/>
  <c r="D640" i="1"/>
  <c r="H420" i="1"/>
  <c r="G420" i="1"/>
  <c r="F645" i="4"/>
  <c r="D649" i="4"/>
  <c r="C639" i="1"/>
  <c r="I20" i="3"/>
  <c r="D644" i="1"/>
  <c r="F646" i="4"/>
  <c r="D650" i="4"/>
  <c r="C640" i="1"/>
  <c r="H334" i="9"/>
  <c r="G334" i="9"/>
  <c r="H638" i="1"/>
  <c r="G638" i="1"/>
  <c r="I19" i="3" l="1"/>
  <c r="G297" i="9"/>
  <c r="E297" i="9" s="1"/>
  <c r="B297" i="9" s="1"/>
  <c r="E334" i="9"/>
  <c r="B334" i="9" s="1"/>
  <c r="H640" i="1"/>
  <c r="G640" i="1"/>
  <c r="H20" i="3"/>
  <c r="F650" i="4"/>
  <c r="C644" i="1"/>
  <c r="H639" i="1"/>
  <c r="G639" i="1"/>
  <c r="F649" i="4"/>
  <c r="H19" i="3"/>
  <c r="C643" i="1"/>
  <c r="E298" i="9" l="1"/>
  <c r="I8" i="3" s="1"/>
  <c r="H7" i="3"/>
  <c r="J3" i="9" s="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<sst xmlns="http://schemas.openxmlformats.org/spreadsheetml/2006/main" count="4718" uniqueCount="3656">
  <si>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</si>
  <si>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</si>
  <si>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</si>
  <si>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</si>
  <si>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</si>
  <si>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</si>
  <si>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</si>
  <si>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</si>
  <si>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</si>
  <si>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</si>
  <si>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</si>
  <si>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</si>
  <si>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</si>
  <si>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</si>
  <si>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</si>
  <si>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</si>
  <si>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</si>
  <si>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</si>
  <si>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</si>
  <si>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</si>
  <si>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</si>
  <si>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</si>
  <si>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</si>
  <si>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</si>
  <si>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</si>
  <si>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</si>
  <si>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</si>
  <si>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</si>
  <si>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</si>
  <si>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</si>
  <si>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</si>
  <si>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</si>
  <si>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</si>
  <si>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</si>
  <si>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</si>
  <si>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</si>
  <si>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</si>
  <si>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</si>
  <si>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</si>
  <si>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</si>
  <si>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</si>
  <si>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</si>
  <si>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</si>
  <si>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</si>
  <si>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</si>
  <si>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</si>
  <si>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</si>
  <si>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</si>
  <si>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</si>
  <si>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</si>
  <si>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</si>
  <si>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</si>
  <si>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</si>
  <si>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</si>
  <si>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</si>
  <si>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</si>
  <si>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</si>
  <si>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</si>
  <si>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</si>
  <si>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</si>
  <si>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</si>
  <si>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</si>
  <si>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</si>
  <si>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</si>
  <si>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</si>
  <si>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</si>
  <si>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</si>
  <si>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</si>
  <si>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</si>
  <si>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</si>
  <si>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</si>
  <si>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</si>
  <si>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</si>
  <si>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</si>
  <si>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</si>
  <si>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</si>
  <si>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</si>
  <si>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</si>
  <si>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</si>
  <si>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</si>
  <si>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</si>
  <si>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</si>
  <si>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</si>
  <si>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</si>
  <si>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</si>
  <si>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</si>
  <si>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</si>
  <si>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</si>
  <si>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</si>
  <si>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</si>
  <si>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</si>
  <si>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</si>
  <si>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</si>
  <si>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</si>
  <si>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</si>
  <si>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</si>
  <si>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</si>
  <si>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</si>
  <si>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</si>
  <si>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</si>
  <si>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</si>
  <si>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</si>
  <si>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</si>
  <si>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</si>
  <si>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</si>
  <si>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</si>
  <si>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</si>
  <si>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</si>
  <si>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</si>
  <si>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</si>
  <si>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</si>
  <si>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</si>
  <si>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</si>
  <si>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</si>
  <si>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</si>
  <si>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</si>
  <si>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</si>
  <si>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</si>
  <si>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</si>
  <si>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</si>
  <si>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</si>
  <si>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</si>
  <si>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</si>
  <si>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</si>
  <si>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</si>
  <si>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</si>
  <si>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</si>
  <si>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</si>
  <si>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</si>
  <si>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</si>
  <si>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</si>
  <si>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</si>
  <si>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</si>
  <si>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</si>
  <si>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</si>
  <si>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</si>
  <si>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</si>
  <si>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</si>
  <si>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</si>
  <si>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</si>
  <si>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</si>
  <si>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</si>
  <si>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</si>
  <si>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</si>
  <si>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</si>
  <si>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</si>
  <si>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</si>
  <si>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</si>
  <si>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</si>
  <si>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</si>
  <si>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</si>
  <si>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</si>
  <si>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</si>
  <si>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</si>
  <si>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</si>
  <si>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</si>
  <si>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</si>
  <si>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</si>
  <si>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</si>
  <si>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</si>
  <si>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</si>
  <si>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</si>
  <si>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</si>
  <si>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</si>
  <si>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</si>
  <si>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</si>
  <si>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</si>
  <si>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</si>
  <si>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</si>
  <si>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</si>
  <si>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</si>
  <si>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</si>
  <si>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</si>
  <si>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</si>
  <si>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</si>
  <si>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</si>
  <si>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</si>
  <si>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</si>
  <si>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</si>
  <si>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</si>
  <si>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</si>
  <si>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</si>
  <si>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</si>
  <si>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</si>
  <si>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</si>
  <si>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</si>
  <si>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</si>
  <si>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</si>
  <si>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</si>
  <si>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</si>
  <si>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</si>
  <si>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</si>
  <si>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</si>
  <si>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</si>
  <si>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</si>
  <si>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</si>
  <si>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</si>
  <si>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</si>
  <si>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</si>
  <si>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</si>
  <si>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</si>
  <si>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</si>
  <si>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</si>
  <si>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</si>
  <si>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</si>
  <si>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</si>
  <si>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</si>
  <si>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</si>
  <si>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</si>
  <si>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</si>
  <si>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</si>
  <si>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</si>
  <si>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</si>
  <si>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</si>
  <si>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</si>
  <si>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</si>
  <si>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</si>
  <si>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</si>
  <si>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</si>
  <si>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</si>
  <si>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</si>
  <si>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</si>
  <si>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</si>
  <si>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</si>
  <si>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</si>
  <si>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</si>
  <si>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</si>
  <si>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</si>
  <si>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</si>
  <si>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</si>
  <si>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</si>
  <si>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</si>
  <si>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</si>
  <si>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</si>
  <si>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</si>
  <si>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</si>
  <si>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</si>
  <si>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</si>
  <si>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</si>
  <si>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</si>
  <si>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</si>
  <si>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</si>
  <si>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</si>
  <si>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</si>
  <si>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</si>
  <si>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</si>
  <si>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</si>
  <si>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</si>
  <si>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</si>
  <si>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</si>
  <si>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</si>
  <si>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</si>
  <si>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</si>
  <si>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</si>
  <si>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</si>
  <si>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</si>
  <si>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</si>
  <si>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</si>
  <si>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</si>
  <si>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</si>
  <si>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</si>
  <si>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</si>
  <si>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</si>
  <si>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</si>
  <si>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</si>
  <si>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</si>
  <si>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</si>
  <si>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</si>
  <si>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</si>
  <si>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</si>
  <si>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</si>
  <si>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</si>
  <si>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</si>
  <si>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</si>
  <si>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</si>
  <si>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</si>
  <si>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</si>
  <si>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</si>
  <si>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</si>
  <si>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</si>
  <si>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</si>
  <si>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</si>
  <si>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</si>
  <si>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</si>
  <si>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</si>
  <si>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</si>
  <si>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</si>
  <si>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</si>
  <si>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</si>
  <si>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</si>
  <si>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</si>
  <si>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</si>
  <si>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</si>
  <si>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</si>
  <si>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</si>
  <si>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</si>
  <si>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</si>
  <si>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</si>
  <si>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</si>
  <si>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</si>
  <si>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</si>
  <si>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</si>
  <si>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</si>
  <si>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</si>
  <si>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</si>
  <si>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</si>
  <si>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</si>
  <si>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</si>
  <si>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</si>
  <si>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</si>
  <si>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</si>
  <si>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</si>
  <si>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</si>
  <si>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</si>
  <si>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</si>
  <si>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</si>
  <si>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</si>
  <si>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</si>
  <si>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</si>
  <si>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</si>
  <si>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</si>
  <si>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</si>
  <si>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</si>
  <si>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</si>
  <si>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</si>
  <si>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</si>
  <si>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</si>
  <si>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</si>
  <si>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</si>
  <si>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</si>
  <si>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</si>
  <si>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</si>
  <si>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</si>
  <si>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</si>
  <si>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</si>
  <si>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</si>
  <si>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</si>
  <si>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</si>
  <si>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</si>
  <si>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</si>
  <si>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</si>
  <si>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</si>
  <si>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</si>
  <si>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</si>
  <si>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</si>
  <si>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</si>
  <si>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</si>
  <si>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</si>
  <si>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</si>
  <si>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</si>
  <si>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</si>
  <si>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</si>
  <si>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</si>
  <si>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</si>
  <si>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</si>
  <si>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</si>
  <si>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</si>
  <si>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</si>
  <si>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</si>
  <si>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</si>
  <si>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</si>
  <si>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</si>
  <si>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</si>
  <si>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</si>
  <si>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</si>
  <si>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</si>
  <si>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</si>
  <si>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</si>
  <si>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</si>
  <si>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</si>
  <si>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</si>
  <si>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</si>
  <si>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</si>
  <si>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</si>
  <si>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</si>
  <si>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</si>
  <si>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</si>
  <si>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</si>
  <si>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</si>
  <si>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</si>
  <si>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</si>
  <si>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</si>
  <si>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</si>
  <si>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</si>
  <si>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</si>
  <si>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</si>
  <si>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</si>
  <si>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</si>
  <si>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</si>
  <si>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</si>
  <si>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</si>
  <si>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</si>
  <si>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</si>
  <si>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</si>
  <si>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</si>
  <si>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</si>
  <si>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</si>
  <si>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</si>
  <si>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</si>
  <si>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</si>
  <si>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</si>
  <si>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</si>
  <si>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</si>
  <si>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</si>
  <si>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</si>
  <si>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</si>
  <si>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</si>
  <si>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</si>
  <si>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</si>
  <si>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</si>
  <si>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</si>
  <si>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</si>
  <si>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</si>
  <si>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</si>
  <si>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</si>
  <si>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</si>
  <si>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</si>
  <si>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</si>
  <si>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</si>
  <si>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</si>
  <si>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</si>
  <si>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</si>
  <si>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</si>
  <si>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</si>
  <si>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</si>
  <si>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</si>
  <si>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</si>
  <si>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</si>
  <si>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</si>
  <si>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</si>
  <si>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</si>
  <si>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</si>
  <si>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</si>
  <si>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</si>
  <si>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</si>
  <si>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</si>
  <si>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</si>
  <si>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</si>
  <si>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</si>
  <si>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</si>
  <si>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</si>
  <si>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</si>
  <si>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</si>
  <si>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</si>
  <si>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</si>
  <si>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</si>
  <si>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</si>
  <si>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</si>
  <si>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</si>
  <si>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</si>
  <si>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</si>
  <si>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</si>
  <si>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</si>
  <si>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</si>
  <si>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</si>
  <si>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</si>
  <si>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</si>
  <si>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</si>
  <si>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</si>
  <si>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</si>
  <si>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</si>
  <si>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</si>
  <si>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</si>
  <si>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</si>
  <si>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</si>
  <si>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</si>
  <si>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</si>
  <si>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</si>
  <si>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</si>
  <si>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</si>
  <si>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</si>
  <si>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</si>
  <si>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</si>
  <si>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</si>
  <si>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</si>
  <si>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</si>
  <si>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</si>
  <si>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</si>
  <si>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</si>
  <si>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</si>
  <si>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</si>
  <si>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</si>
  <si>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</si>
  <si>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</si>
  <si>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</si>
  <si>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</si>
  <si>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</si>
  <si>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</si>
  <si>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</si>
  <si>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</si>
  <si>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</si>
  <si>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</si>
  <si>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</si>
  <si>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</si>
  <si>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</si>
  <si>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</si>
  <si>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</si>
  <si>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</si>
  <si>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</si>
  <si>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</si>
  <si>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</si>
  <si>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</si>
  <si>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</si>
  <si>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</si>
  <si>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</si>
  <si>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</si>
  <si>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</si>
  <si>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</si>
  <si>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</si>
  <si>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</si>
  <si>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</si>
  <si>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</si>
  <si>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</si>
  <si>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</si>
  <si>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</si>
  <si>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</si>
  <si>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</si>
  <si>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</si>
  <si>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</si>
  <si>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</si>
  <si>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</si>
  <si>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</si>
  <si>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</si>
  <si>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</si>
  <si>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</si>
  <si>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</si>
  <si>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</si>
  <si>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</si>
  <si>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</si>
  <si>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</si>
  <si>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</si>
  <si>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</si>
  <si>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</si>
  <si>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</si>
  <si>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</si>
  <si>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</si>
  <si>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</si>
  <si>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</si>
  <si>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</si>
  <si>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</si>
  <si>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</si>
  <si>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</si>
  <si>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</si>
  <si>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</si>
  <si>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</si>
  <si>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</si>
  <si>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</si>
  <si>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</si>
  <si>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</si>
  <si>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</si>
  <si>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</si>
  <si>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</si>
  <si>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</si>
  <si>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</si>
  <si>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</si>
  <si>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</si>
  <si>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</si>
  <si>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</si>
  <si>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</si>
  <si>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</si>
  <si>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</si>
  <si>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</si>
  <si>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</si>
  <si>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</si>
  <si>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</si>
  <si>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</si>
  <si>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</si>
  <si>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</si>
  <si>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</si>
  <si>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</si>
  <si>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</si>
  <si>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</si>
  <si>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</si>
  <si>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</si>
  <si>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</si>
  <si>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</si>
  <si>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</si>
  <si>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</si>
  <si>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</si>
  <si>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</si>
  <si>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</si>
  <si>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</si>
  <si>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</si>
  <si>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</si>
  <si>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</si>
  <si>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</si>
  <si>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</si>
  <si>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</si>
  <si>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</si>
  <si>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</si>
  <si>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</si>
  <si>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</si>
  <si>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</si>
  <si>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</si>
  <si>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</si>
  <si>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</si>
  <si>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</si>
  <si>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</si>
  <si>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</si>
  <si>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</si>
  <si>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</si>
  <si>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</si>
  <si>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</si>
  <si>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</si>
  <si>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</si>
  <si>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</si>
  <si>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</si>
  <si>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</si>
  <si>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</si>
  <si>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</si>
  <si>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</si>
  <si>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</si>
  <si>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</si>
  <si>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</si>
  <si>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</si>
  <si>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</si>
  <si>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</si>
  <si>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</si>
  <si>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</si>
  <si>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</si>
  <si>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</si>
  <si>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</si>
  <si>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</si>
  <si>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</si>
  <si>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</si>
  <si>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</si>
  <si>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</si>
  <si>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</si>
  <si>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</si>
  <si>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</si>
  <si>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</si>
  <si>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</si>
  <si>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</si>
  <si>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</si>
  <si>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</si>
  <si>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</si>
  <si>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</si>
  <si>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</si>
  <si>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</si>
  <si>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</si>
  <si>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</si>
  <si>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</si>
  <si>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</si>
  <si>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</si>
  <si>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</si>
  <si>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</si>
  <si>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</si>
  <si>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</si>
  <si>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</si>
  <si>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</si>
  <si>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</si>
  <si>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</si>
  <si>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</si>
  <si>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</si>
  <si>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</si>
  <si>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</si>
  <si>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</si>
  <si>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</si>
  <si>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</si>
  <si>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</si>
  <si>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</si>
  <si>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</si>
  <si>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</si>
  <si>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</si>
  <si>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</si>
  <si>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</si>
  <si>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</si>
  <si>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</si>
  <si>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</si>
  <si>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</si>
  <si>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</si>
  <si>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</si>
  <si>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</si>
  <si>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</si>
  <si>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</si>
  <si>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</si>
  <si>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</si>
  <si>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</si>
  <si>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</si>
  <si>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</si>
  <si>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</si>
  <si>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</si>
  <si>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</si>
  <si>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</si>
  <si>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</si>
  <si>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</si>
  <si>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</si>
  <si>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</si>
  <si>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</si>
  <si>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</si>
  <si>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</si>
  <si>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</si>
  <si>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</si>
  <si>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</si>
  <si>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</si>
  <si>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</si>
  <si>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</si>
  <si>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</si>
  <si>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</si>
  <si>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</si>
  <si>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</si>
  <si>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</si>
  <si>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</si>
  <si>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</si>
  <si>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</si>
  <si>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</si>
  <si>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</si>
  <si>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</si>
  <si>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</si>
  <si>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</si>
  <si>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</si>
  <si>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</si>
  <si>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</si>
  <si>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</si>
  <si>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</si>
  <si>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</si>
  <si>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</si>
  <si>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</si>
  <si>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</si>
  <si>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</si>
  <si>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</si>
  <si>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</si>
  <si>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</si>
  <si>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</si>
  <si>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</si>
  <si>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</si>
  <si>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</si>
  <si>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</si>
  <si>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</si>
  <si>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</si>
  <si>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</si>
  <si>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</si>
  <si>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</si>
  <si>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</si>
  <si>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</si>
  <si>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</si>
  <si>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</si>
  <si>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</si>
  <si>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</si>
  <si>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</si>
  <si>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</si>
  <si>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</si>
  <si>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</si>
  <si>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</si>
  <si>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</si>
  <si>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</si>
  <si>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</si>
  <si>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</si>
  <si>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</si>
  <si>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</si>
  <si>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</si>
  <si>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</si>
  <si>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</si>
  <si>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</si>
  <si>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</si>
  <si>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</si>
  <si>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</si>
  <si>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</si>
  <si>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</si>
  <si>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</si>
  <si>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</si>
  <si>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</si>
  <si>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</si>
  <si>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</si>
  <si>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</si>
  <si>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</si>
  <si>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</si>
  <si>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</si>
  <si>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</si>
  <si>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</si>
  <si>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</si>
  <si>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</si>
  <si>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</si>
  <si>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</si>
  <si>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</si>
  <si>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</si>
  <si>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</si>
  <si>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</si>
  <si>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</si>
  <si>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</si>
  <si>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</si>
  <si>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</si>
  <si>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</si>
  <si>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</si>
  <si>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</si>
  <si>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</si>
  <si>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</si>
  <si>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</si>
  <si>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</si>
  <si>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</si>
  <si>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</si>
  <si>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</si>
  <si>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</si>
  <si>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</si>
  <si>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</si>
  <si>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</si>
  <si>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</si>
  <si>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</si>
  <si>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</si>
  <si>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</si>
  <si>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</si>
  <si>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</si>
  <si>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</si>
  <si>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</si>
  <si>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</si>
  <si>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</si>
  <si>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</si>
  <si>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</si>
  <si>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</si>
  <si>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</si>
  <si>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</si>
  <si>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</si>
  <si>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</si>
  <si>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</si>
  <si>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</si>
  <si>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</si>
  <si>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</si>
  <si>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</si>
  <si>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</si>
  <si>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</si>
  <si>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</si>
  <si>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</si>
  <si>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</si>
  <si>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</si>
  <si>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</si>
  <si>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</si>
  <si>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</si>
  <si>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</si>
  <si>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</si>
  <si>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</si>
  <si>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</si>
  <si>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</si>
  <si>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</si>
  <si>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</si>
  <si>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</si>
  <si>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</si>
  <si>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</si>
  <si>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</si>
  <si>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</si>
  <si>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</si>
  <si>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</si>
  <si>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</si>
  <si>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</si>
  <si>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</si>
  <si>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</si>
  <si>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</si>
  <si>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</si>
  <si>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</si>
  <si>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</si>
  <si>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</si>
  <si>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</si>
  <si>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</si>
  <si>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</si>
  <si>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</si>
  <si>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</si>
  <si>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</si>
  <si>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</si>
  <si>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</si>
  <si>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</si>
  <si>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</si>
  <si>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</si>
  <si>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</si>
  <si>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</si>
  <si>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</si>
  <si>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</si>
  <si>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</si>
  <si>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</si>
  <si>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</si>
  <si>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</si>
  <si>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</si>
  <si>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</si>
  <si>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</si>
  <si>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</si>
  <si>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</si>
  <si>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</si>
  <si>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</si>
  <si>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</si>
  <si>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</si>
  <si>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</si>
  <si>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</si>
  <si>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</si>
  <si>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</si>
  <si>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</si>
  <si>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</si>
  <si>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</si>
  <si>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</si>
  <si>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</si>
  <si>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</si>
  <si>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</si>
  <si>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</si>
  <si>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</si>
  <si>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</si>
  <si>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</si>
  <si>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</si>
  <si>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</si>
  <si>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</si>
  <si>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</si>
  <si>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</si>
  <si>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</si>
  <si>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</si>
  <si>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</si>
  <si>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</si>
  <si>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</si>
  <si>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</si>
  <si>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</si>
  <si>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</si>
  <si>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</si>
  <si>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</si>
  <si>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</si>
  <si>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</si>
  <si>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</si>
  <si>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</si>
  <si>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</si>
  <si>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</si>
  <si>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</si>
  <si>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</si>
  <si>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</si>
  <si>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</si>
  <si>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</si>
  <si>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</si>
  <si>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</si>
  <si>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</si>
  <si>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</si>
  <si>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</si>
  <si>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</si>
  <si>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</si>
  <si>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</si>
  <si>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</si>
  <si>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</si>
  <si>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</si>
  <si>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</si>
  <si>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</si>
  <si>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</si>
  <si>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</si>
  <si>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</si>
  <si>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</si>
  <si>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</si>
  <si>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</si>
  <si>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</si>
  <si>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</si>
  <si>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</si>
  <si>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</si>
  <si>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</si>
  <si>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</si>
  <si>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</si>
  <si>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</si>
  <si>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</si>
  <si>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</si>
  <si>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</si>
  <si>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</si>
  <si>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</si>
  <si>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</si>
  <si>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</si>
  <si>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</si>
  <si>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</si>
  <si>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</si>
  <si>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</si>
  <si>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</si>
  <si>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</si>
  <si>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</si>
  <si>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</si>
  <si>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</si>
  <si>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</si>
  <si>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</si>
  <si>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</si>
  <si>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</si>
  <si>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</si>
  <si>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</si>
  <si>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</si>
  <si>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</si>
  <si>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</si>
  <si>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</si>
  <si>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</si>
  <si>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</si>
  <si>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</si>
  <si>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</si>
  <si>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</si>
  <si>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</si>
  <si>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</si>
  <si>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</si>
  <si>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</si>
  <si>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</si>
  <si>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</si>
  <si>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</si>
  <si>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</si>
  <si>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</si>
  <si>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</si>
  <si>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</si>
  <si>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</si>
  <si>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</si>
  <si>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</si>
  <si>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</si>
  <si>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</si>
  <si>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</si>
  <si>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</si>
  <si>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</si>
  <si>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</si>
  <si>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</si>
  <si>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</si>
  <si>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</si>
  <si>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</si>
  <si>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</si>
  <si>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</si>
  <si>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</si>
  <si>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</si>
  <si>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</si>
  <si>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</si>
  <si>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</si>
  <si>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</si>
  <si>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</si>
  <si>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</si>
  <si>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</si>
  <si>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</si>
  <si>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</si>
  <si>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</si>
  <si>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</si>
  <si>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</si>
  <si>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</si>
  <si>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</si>
  <si>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</si>
  <si>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</si>
  <si>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</si>
  <si>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</si>
  <si>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</si>
  <si>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</si>
  <si>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</si>
  <si>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</si>
  <si>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</si>
  <si>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</si>
  <si>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</si>
  <si>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</si>
  <si>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</si>
  <si>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</si>
  <si>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</si>
  <si>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</si>
  <si>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</si>
  <si>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</si>
  <si>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</si>
  <si>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</si>
  <si>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</si>
  <si>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</si>
  <si>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</si>
  <si>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</si>
  <si>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</si>
  <si>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</si>
  <si>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</si>
  <si>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</si>
  <si>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</si>
  <si>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</si>
  <si>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</si>
  <si>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</si>
  <si>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</si>
  <si>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</si>
  <si>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</si>
  <si>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</si>
  <si>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</si>
  <si>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</si>
  <si>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</si>
  <si>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</si>
  <si>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</si>
  <si>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</si>
  <si>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</si>
  <si>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</si>
  <si>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</si>
  <si>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</si>
  <si>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</si>
  <si>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</si>
  <si>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</si>
  <si>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</si>
  <si>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</si>
  <si>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</si>
  <si>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</si>
  <si>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</si>
  <si>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</si>
  <si>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</si>
  <si>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</si>
  <si>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</si>
  <si>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</si>
  <si>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</si>
  <si>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</si>
  <si>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</si>
  <si>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</si>
  <si>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</si>
  <si>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</si>
  <si>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</si>
  <si>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</si>
  <si>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</si>
  <si>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</si>
  <si>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</si>
  <si>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</si>
  <si>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</si>
  <si>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</si>
  <si>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</si>
  <si>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</si>
  <si>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</si>
  <si>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</si>
  <si>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</si>
  <si>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</si>
  <si>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</si>
  <si>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</si>
  <si>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</si>
  <si>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</si>
  <si>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</si>
  <si>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</si>
  <si>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</si>
  <si>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</si>
  <si>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</si>
  <si>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</si>
  <si>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</si>
  <si>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</si>
  <si>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</si>
  <si>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</si>
  <si>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</si>
  <si>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</si>
  <si>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</si>
  <si>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</si>
  <si>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</si>
  <si>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</si>
  <si>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</si>
  <si>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</si>
  <si>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</si>
  <si>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</si>
  <si>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</si>
  <si>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</si>
  <si>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</si>
  <si>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</si>
  <si>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</si>
  <si>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</si>
  <si>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</si>
  <si>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</si>
  <si>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</si>
  <si>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</si>
  <si>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</si>
  <si>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</si>
  <si>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</si>
  <si>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</si>
  <si>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</si>
  <si>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</si>
  <si>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</si>
  <si>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</si>
  <si>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</si>
  <si>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</si>
  <si>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</si>
  <si>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</si>
  <si>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</si>
  <si>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</si>
  <si>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</si>
  <si>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</si>
  <si>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</si>
  <si>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</si>
  <si>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</si>
  <si>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</si>
  <si>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</si>
  <si>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</si>
  <si>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</si>
  <si>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</si>
  <si>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</si>
  <si>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</si>
  <si>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</si>
  <si>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</si>
  <si>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</si>
  <si>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</si>
  <si>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</si>
  <si>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</si>
  <si>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</si>
  <si>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</si>
  <si>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</si>
  <si>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</si>
  <si>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</si>
  <si>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</si>
  <si>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</si>
  <si>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</si>
  <si>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</si>
  <si>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</si>
  <si>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</si>
  <si>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</si>
  <si>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</si>
  <si>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</si>
  <si>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</si>
  <si>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</si>
  <si>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</si>
  <si>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</si>
  <si>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</si>
  <si>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</si>
  <si>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</si>
  <si>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</si>
  <si>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</si>
  <si>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</si>
  <si>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</si>
  <si>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</si>
  <si>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</si>
  <si>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</si>
  <si>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</si>
  <si>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</si>
  <si>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</si>
  <si>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</si>
  <si>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</si>
  <si>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</si>
  <si>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</si>
  <si>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</si>
  <si>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</si>
  <si>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</si>
  <si>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</si>
  <si>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</si>
  <si>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</si>
  <si>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</si>
  <si>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</si>
  <si>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</si>
  <si>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</si>
  <si>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</si>
  <si>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</si>
  <si>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</si>
  <si>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</si>
  <si>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</si>
  <si>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</si>
  <si>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</si>
  <si>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</si>
  <si>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</si>
  <si>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</si>
  <si>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</si>
  <si>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</si>
  <si>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</si>
  <si>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</si>
  <si>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</si>
  <si>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</si>
  <si>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</si>
  <si>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</si>
  <si>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</si>
  <si>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</si>
  <si>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</si>
  <si>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</si>
  <si>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</si>
  <si>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</si>
  <si>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</si>
  <si>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</si>
  <si>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</si>
  <si>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</si>
  <si>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</si>
  <si>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</si>
  <si>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</si>
  <si>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</si>
  <si>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</si>
  <si>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</si>
  <si>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</si>
  <si>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</si>
  <si>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</si>
  <si>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</si>
  <si>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</si>
  <si>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</si>
  <si>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</si>
  <si>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</si>
  <si>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</si>
  <si>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</si>
  <si>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</si>
  <si>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</si>
  <si>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</si>
  <si>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</si>
  <si>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</si>
  <si>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</si>
  <si>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</si>
  <si>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</si>
  <si>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</si>
  <si>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</si>
  <si>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</si>
  <si>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</si>
  <si>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</si>
  <si>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</si>
  <si>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</si>
  <si>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</si>
  <si>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</si>
  <si>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</si>
  <si>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</si>
  <si>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</si>
  <si>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</si>
  <si>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</si>
  <si>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</si>
  <si>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</si>
  <si>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</si>
  <si>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</si>
  <si>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</si>
  <si>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</si>
  <si>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</si>
  <si>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</si>
  <si>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</si>
  <si>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</si>
  <si>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</si>
  <si>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</si>
  <si>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</si>
  <si>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</si>
  <si>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</si>
  <si>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</si>
  <si>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</si>
  <si>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</si>
  <si>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</si>
  <si>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</si>
  <si>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</si>
  <si>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</si>
  <si>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</si>
  <si>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</si>
  <si>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</si>
  <si>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</si>
  <si>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</si>
  <si>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</si>
  <si>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</si>
  <si>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</si>
  <si>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</si>
  <si>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</si>
  <si>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</si>
  <si>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</si>
  <si>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</si>
  <si>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</si>
  <si>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</si>
  <si>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</si>
  <si>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</si>
  <si>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</si>
  <si>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</si>
  <si>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</si>
  <si>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</si>
  <si>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</si>
  <si>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</si>
  <si>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</si>
  <si>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</si>
  <si>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</si>
  <si>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</si>
  <si>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</si>
  <si>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</si>
  <si>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</si>
  <si>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</si>
  <si>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</si>
  <si>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</si>
  <si>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</si>
  <si>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</si>
  <si>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</si>
  <si>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</si>
  <si>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</si>
  <si>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</si>
  <si>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</si>
  <si>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</si>
  <si>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</si>
  <si>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</si>
  <si>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</si>
  <si>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</si>
  <si>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</si>
  <si>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</si>
  <si>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</si>
  <si>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</si>
  <si>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</si>
  <si>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</si>
  <si>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</si>
  <si>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</si>
  <si>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</si>
  <si>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</si>
  <si>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</si>
  <si>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</si>
  <si>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</si>
  <si>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</si>
  <si>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</si>
  <si>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</si>
  <si>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</si>
  <si>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</si>
  <si>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</si>
  <si>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</si>
  <si>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</si>
  <si>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</si>
  <si>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</si>
  <si>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</si>
  <si>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</si>
  <si>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</si>
  <si>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</si>
  <si>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</si>
  <si>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</si>
  <si>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</si>
  <si>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</si>
  <si>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</si>
  <si>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</si>
  <si>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</si>
  <si>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</si>
  <si>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</si>
  <si>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</si>
  <si>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</si>
  <si>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</si>
  <si>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</si>
  <si>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</si>
  <si>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</si>
  <si>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</si>
  <si>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</si>
  <si>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</si>
  <si>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</si>
  <si>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</si>
  <si>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</si>
  <si>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</si>
  <si>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</si>
  <si>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</si>
  <si>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</si>
  <si>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</si>
  <si>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</si>
  <si>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</si>
  <si>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</si>
  <si>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</si>
  <si>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</si>
  <si>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</si>
  <si>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</si>
  <si>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</si>
  <si>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</si>
  <si>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</si>
  <si>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</si>
  <si>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</si>
  <si>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</si>
  <si>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</si>
  <si>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</si>
  <si>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</si>
  <si>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</si>
  <si>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</si>
  <si>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</si>
  <si>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</si>
  <si>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</si>
  <si>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</si>
  <si>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</si>
  <si>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</si>
  <si>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</si>
  <si>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</si>
  <si>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</si>
  <si>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</si>
  <si>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</si>
  <si>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</si>
  <si>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</si>
  <si>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</si>
  <si>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</si>
  <si>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</si>
  <si>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</si>
  <si>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</si>
  <si>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</si>
  <si>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</si>
  <si>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</si>
  <si>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</si>
  <si>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</si>
  <si>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</si>
  <si>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</si>
  <si>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</si>
  <si>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</si>
  <si>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</si>
  <si>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</si>
  <si>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</si>
  <si>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</si>
  <si>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</si>
  <si>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</si>
  <si>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</si>
  <si>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</si>
  <si>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</si>
  <si>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</si>
  <si>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</si>
  <si>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</si>
  <si>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</si>
  <si>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</si>
  <si>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</si>
  <si>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</si>
  <si>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</si>
  <si>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</si>
  <si>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</si>
  <si>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</si>
  <si>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</si>
  <si>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</si>
  <si>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</si>
  <si>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</si>
  <si>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</si>
  <si>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</si>
  <si>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</si>
  <si>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</si>
  <si>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</si>
  <si>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</si>
  <si>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</si>
  <si>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</si>
  <si>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</si>
  <si>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</si>
  <si>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</si>
  <si>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</si>
  <si>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</si>
  <si>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</si>
  <si>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</si>
  <si>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</si>
  <si>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</si>
  <si>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</si>
  <si>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</si>
  <si>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</si>
  <si>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</si>
  <si>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</si>
  <si>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</si>
  <si>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</si>
  <si>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</si>
  <si>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</si>
  <si>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</si>
  <si>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</si>
  <si>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</si>
  <si>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</si>
  <si>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</si>
  <si>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</si>
  <si>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</si>
  <si>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</si>
  <si>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</si>
  <si>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</si>
  <si>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</si>
  <si>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</si>
  <si>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</si>
  <si>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</si>
  <si>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</si>
  <si>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</si>
  <si>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</si>
  <si>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</si>
  <si>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</si>
  <si>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</si>
  <si>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</si>
  <si>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</si>
  <si>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</si>
  <si>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</si>
  <si>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</si>
  <si>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</si>
  <si>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</si>
  <si>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</si>
  <si>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</si>
  <si>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</si>
  <si>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</si>
  <si>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</si>
  <si>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</si>
  <si>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</si>
  <si>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</si>
  <si>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</si>
  <si>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</si>
  <si>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</si>
  <si>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</si>
  <si>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</si>
  <si>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</si>
  <si>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</si>
  <si>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</si>
  <si>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</si>
  <si>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</si>
  <si>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</si>
  <si>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</si>
  <si>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</si>
  <si>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</si>
  <si>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</si>
  <si>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</si>
  <si>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</si>
  <si>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</si>
  <si>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</si>
  <si>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</si>
  <si>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</si>
  <si>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</si>
  <si>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</si>
  <si>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</si>
  <si>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</si>
  <si>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</si>
  <si>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</si>
  <si>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</si>
  <si>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</si>
  <si>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</si>
  <si>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</si>
  <si>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</si>
  <si>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</si>
  <si>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</si>
  <si>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</si>
  <si>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</si>
  <si>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</si>
  <si>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</si>
  <si>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</si>
  <si>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</si>
  <si>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</si>
  <si>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</si>
  <si>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</si>
  <si>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</si>
  <si>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</si>
  <si>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</si>
  <si>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</si>
  <si>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</si>
  <si>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</si>
  <si>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</si>
  <si>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</si>
  <si>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</si>
  <si>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</si>
  <si>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</si>
  <si>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</si>
  <si>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</si>
  <si>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</si>
  <si>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</si>
  <si>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</si>
  <si>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</si>
  <si>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</si>
  <si>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</si>
  <si>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</si>
  <si>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</si>
  <si>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</si>
  <si>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</si>
  <si>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</si>
  <si>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</si>
  <si>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</si>
  <si>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</si>
  <si>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</si>
  <si>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</si>
  <si>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</si>
  <si>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</si>
  <si>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</si>
  <si>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</si>
  <si>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</si>
  <si>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</si>
  <si>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</si>
  <si>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</si>
  <si>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</si>
  <si>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</si>
  <si>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</si>
  <si>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</si>
  <si>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</si>
  <si>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</si>
  <si>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</si>
  <si>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</si>
  <si>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</si>
  <si>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</si>
  <si>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</si>
  <si>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</si>
  <si>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</si>
  <si>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</si>
  <si>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</si>
  <si>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</si>
  <si>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</si>
  <si>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</si>
  <si>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</si>
  <si>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</si>
  <si>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</si>
  <si>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</si>
  <si>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</si>
  <si>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</si>
  <si>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</si>
  <si>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</si>
  <si>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</si>
  <si>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</si>
  <si>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</si>
  <si>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</si>
  <si>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</si>
  <si>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</si>
  <si>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</si>
  <si>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</si>
  <si>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</si>
  <si>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</si>
  <si>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</si>
  <si>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</si>
  <si>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</si>
  <si>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</si>
  <si>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</si>
  <si>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</si>
  <si>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</si>
  <si>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</si>
  <si>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</si>
  <si>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</si>
  <si>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</si>
  <si>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</si>
  <si>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</si>
  <si>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</si>
  <si>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</si>
  <si>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</si>
  <si>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</si>
  <si>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</si>
  <si>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</si>
  <si>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</si>
  <si>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</si>
  <si>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</si>
  <si>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</si>
  <si>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</si>
  <si>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</si>
  <si>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</si>
  <si>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</si>
  <si>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</si>
  <si>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</si>
  <si>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</si>
  <si>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</si>
  <si>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</si>
  <si>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</si>
  <si>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</si>
  <si>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</si>
  <si>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</si>
  <si>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</si>
  <si>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</si>
  <si>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</si>
  <si>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</si>
  <si>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</si>
  <si>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</si>
  <si>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</si>
  <si>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</si>
  <si>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</si>
  <si>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</si>
  <si>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</si>
  <si>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</si>
  <si>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</si>
  <si>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</si>
  <si>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</si>
  <si>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</si>
  <si>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</si>
  <si>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</si>
  <si>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</si>
  <si>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</si>
  <si>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</si>
  <si>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</si>
  <si>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</si>
  <si>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</si>
  <si>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</si>
  <si>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</si>
  <si>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</si>
  <si>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</si>
  <si>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</si>
  <si>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</si>
  <si>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</si>
  <si>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</si>
  <si>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</si>
  <si>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</si>
  <si>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</si>
  <si>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</si>
  <si>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</si>
  <si>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</si>
  <si>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</si>
  <si>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</si>
  <si>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</si>
  <si>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</si>
  <si>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</si>
  <si>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</si>
  <si>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</si>
  <si>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</si>
  <si>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</si>
  <si>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</si>
  <si>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</si>
  <si>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</si>
  <si>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</si>
  <si>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</si>
  <si>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</si>
  <si>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</si>
  <si>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</si>
  <si>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</si>
  <si>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</si>
  <si>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</si>
  <si>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</si>
  <si>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</si>
  <si>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</si>
  <si>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</si>
  <si>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</si>
  <si>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</si>
  <si>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</si>
  <si>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</si>
  <si>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</si>
  <si>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</si>
  <si>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</si>
  <si>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</si>
  <si>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</si>
  <si>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</si>
  <si>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</si>
  <si>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</si>
  <si>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</si>
  <si>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</si>
  <si>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</si>
  <si>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</si>
  <si>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</si>
  <si>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</si>
  <si>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</si>
  <si>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</si>
  <si>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</si>
  <si>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</si>
  <si>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</si>
  <si>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</si>
  <si>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</si>
  <si>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</si>
  <si>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</si>
  <si>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</si>
  <si>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</si>
  <si>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</si>
  <si>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</si>
  <si>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</si>
  <si>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</si>
  <si>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</si>
  <si>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</si>
  <si>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</si>
  <si>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</si>
  <si>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</si>
  <si>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</si>
  <si>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</si>
  <si>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</si>
  <si>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</si>
  <si>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</si>
  <si>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</si>
  <si>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</si>
  <si>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</si>
  <si>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</si>
  <si>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</si>
  <si>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</si>
  <si>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</si>
  <si>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</si>
  <si>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</si>
  <si>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</si>
  <si>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</si>
  <si>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</si>
  <si>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</si>
  <si>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</si>
  <si>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</si>
  <si>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</si>
  <si>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</si>
  <si>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</si>
  <si>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</si>
  <si>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</si>
  <si>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</si>
  <si>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</si>
  <si>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</si>
  <si>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</si>
  <si>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</si>
  <si>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</si>
  <si>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</si>
  <si>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</si>
  <si>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</si>
  <si>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</si>
  <si>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</si>
  <si>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</si>
  <si>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</si>
  <si>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</si>
  <si>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</si>
  <si>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</si>
  <si>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</si>
  <si>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</si>
  <si>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</si>
  <si>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</si>
  <si>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</si>
  <si>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</si>
  <si>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</si>
  <si>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</si>
  <si>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</si>
  <si>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</si>
  <si>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</si>
  <si>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</si>
  <si>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</si>
  <si>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</si>
  <si>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</si>
  <si>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</si>
  <si>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</si>
  <si>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</si>
  <si>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</si>
  <si>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</si>
  <si>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</si>
  <si>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</si>
  <si>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</si>
  <si>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</si>
  <si>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</si>
  <si>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</si>
  <si>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</si>
  <si>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</si>
  <si>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</si>
  <si>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</si>
  <si>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</si>
  <si>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</si>
  <si>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</si>
  <si>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</si>
  <si>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</si>
  <si>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</si>
  <si>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</si>
  <si>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</si>
  <si>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</si>
  <si>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</si>
  <si>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</si>
  <si>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</si>
  <si>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</si>
  <si>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</si>
  <si>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</si>
  <si>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</si>
  <si>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</si>
  <si>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</si>
  <si>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</si>
  <si>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</si>
  <si>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</si>
  <si>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</si>
  <si>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</si>
  <si>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</si>
  <si>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</si>
  <si>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</si>
  <si>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</si>
  <si>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</si>
  <si>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</si>
  <si>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</si>
  <si>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</si>
  <si>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</si>
  <si>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</si>
  <si>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</si>
  <si>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</si>
  <si>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</si>
  <si>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</si>
  <si>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</si>
  <si>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</si>
  <si>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</si>
  <si>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</si>
  <si>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</si>
  <si>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</si>
  <si>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</si>
  <si>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</si>
  <si>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</si>
  <si>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</si>
  <si>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</si>
  <si>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</si>
  <si>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</si>
  <si>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</si>
  <si>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</si>
  <si>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</si>
  <si>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</si>
  <si>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</si>
  <si>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</si>
  <si>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</si>
  <si>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</si>
  <si>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</si>
  <si>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</si>
  <si>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</si>
  <si>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</si>
  <si>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</si>
  <si>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</si>
  <si>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</si>
  <si>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</si>
  <si>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</si>
  <si>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</si>
  <si>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</si>
  <si>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</si>
  <si>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</si>
  <si>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</si>
  <si>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</si>
  <si>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</si>
  <si>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</si>
  <si>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</si>
  <si>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</si>
  <si>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</si>
  <si>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</si>
  <si>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</si>
  <si>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</si>
  <si>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</si>
  <si>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</si>
  <si>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</si>
  <si>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</si>
  <si>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</si>
  <si>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</si>
  <si>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</si>
  <si>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</si>
  <si>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</si>
  <si>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</si>
  <si>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</si>
  <si>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</si>
  <si>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</si>
  <si>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</si>
  <si>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</si>
  <si>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</si>
  <si>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</si>
  <si>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</si>
  <si>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</si>
  <si>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</si>
  <si>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</si>
  <si>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</si>
  <si>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</si>
  <si>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</si>
  <si>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</si>
  <si>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</si>
  <si>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</si>
  <si>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</si>
  <si>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</si>
  <si>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</si>
  <si>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</si>
  <si>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</si>
  <si>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</si>
  <si>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</si>
  <si>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</si>
  <si>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</si>
  <si>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</si>
  <si>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</si>
  <si>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</si>
  <si>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</si>
  <si>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</si>
  <si>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</si>
  <si>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</si>
  <si>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</si>
  <si>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</si>
  <si>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</si>
  <si>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</si>
  <si>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</si>
  <si>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</si>
  <si>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</si>
  <si>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</si>
  <si>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</si>
  <si>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</si>
  <si>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</si>
  <si>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</si>
  <si>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</si>
  <si>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</si>
  <si>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</si>
  <si>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</si>
  <si>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</si>
  <si>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</si>
  <si>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</si>
  <si>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</si>
  <si>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</si>
  <si>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</si>
  <si>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</si>
  <si>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</si>
  <si>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</si>
  <si>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</si>
  <si>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</si>
  <si>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</si>
  <si>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</si>
  <si>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</si>
  <si>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</si>
  <si>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</si>
  <si>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</si>
  <si>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</si>
  <si>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</si>
  <si>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</si>
  <si>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</si>
  <si>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</si>
  <si>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</si>
  <si>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</si>
  <si>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</si>
  <si>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</si>
  <si>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</si>
  <si>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</si>
  <si>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</si>
  <si>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</si>
  <si>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</si>
  <si>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</si>
  <si>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</si>
  <si>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</si>
  <si>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</si>
  <si>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</si>
  <si>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</si>
  <si>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</si>
  <si>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</si>
  <si>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</si>
  <si>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</si>
  <si>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</si>
  <si>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</si>
  <si>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</si>
  <si>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</si>
  <si>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</si>
  <si>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</si>
  <si>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</si>
  <si>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</si>
  <si>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</si>
  <si>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</si>
  <si>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</si>
  <si>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</si>
  <si>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</si>
  <si>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</si>
  <si>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</si>
  <si>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</si>
  <si>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</si>
  <si>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</si>
  <si>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</si>
  <si>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</si>
  <si>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</si>
  <si>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</si>
  <si>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</si>
  <si>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</si>
  <si>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</si>
  <si>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</si>
  <si>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</si>
  <si>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</si>
  <si>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</si>
  <si>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</si>
  <si>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</si>
  <si>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</si>
  <si>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</si>
  <si>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</si>
  <si>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</si>
  <si>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</si>
  <si>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</si>
  <si>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</si>
  <si>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</si>
  <si>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</si>
  <si>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</si>
  <si>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</si>
  <si>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</si>
  <si>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</si>
  <si>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</si>
  <si>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</si>
  <si>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</si>
  <si>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</si>
  <si>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</si>
  <si>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</si>
  <si>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</si>
  <si>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</si>
  <si>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</si>
  <si>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</si>
  <si>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</si>
  <si>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</si>
  <si>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</si>
  <si>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</si>
  <si>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</si>
  <si>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</si>
  <si>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</si>
  <si>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</si>
  <si>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</si>
  <si>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</si>
  <si>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</si>
  <si>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</si>
  <si>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</si>
  <si>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</si>
  <si>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</si>
  <si>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</si>
  <si>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</si>
  <si>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</si>
  <si>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</si>
  <si>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</si>
  <si>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</si>
  <si>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</si>
  <si>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</si>
  <si>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</si>
  <si>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</si>
  <si>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</si>
  <si>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</si>
  <si>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</si>
  <si>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</si>
  <si>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</si>
  <si>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</si>
  <si>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</si>
  <si>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</si>
  <si>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</si>
  <si>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</si>
  <si>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</si>
  <si>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</si>
  <si>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</si>
  <si>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</si>
  <si>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</si>
  <si>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</si>
  <si>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</si>
  <si>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</si>
  <si>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</si>
  <si>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</si>
  <si>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</si>
  <si>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</si>
  <si>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</si>
  <si>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</si>
  <si>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</si>
  <si>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</si>
  <si>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</si>
  <si>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</si>
  <si>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</si>
  <si>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</si>
  <si>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</si>
  <si>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</si>
  <si>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</si>
  <si>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</si>
  <si>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</si>
  <si>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</si>
  <si>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</si>
  <si>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</si>
  <si>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</si>
  <si>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</si>
  <si>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</si>
  <si>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</si>
  <si>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</si>
  <si>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</si>
  <si>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</si>
  <si>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</si>
  <si>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</si>
  <si>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</si>
  <si>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</si>
  <si>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</si>
  <si>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</si>
  <si>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</si>
  <si>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</si>
  <si>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</si>
  <si>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</si>
  <si>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</si>
  <si>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</si>
  <si>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</si>
  <si>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</si>
  <si>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</si>
  <si>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</si>
  <si>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</si>
  <si>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</si>
  <si>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</si>
  <si>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</si>
  <si>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</si>
  <si>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</si>
  <si>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</si>
  <si>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</si>
  <si>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</si>
  <si>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</si>
  <si>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</si>
  <si>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</si>
  <si>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</si>
  <si>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</si>
  <si>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</si>
  <si>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</si>
  <si>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</si>
  <si>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</si>
  <si>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</si>
  <si>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</si>
  <si>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</si>
  <si>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</si>
  <si>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</si>
  <si>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</si>
  <si>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</si>
  <si>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</si>
  <si>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</si>
  <si>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</si>
  <si>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</si>
  <si>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</si>
  <si>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</si>
  <si>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</si>
  <si>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</si>
  <si>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</si>
  <si>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</si>
  <si>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</si>
  <si>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</si>
  <si>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</si>
  <si>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</si>
  <si>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</si>
  <si>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</si>
  <si>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</si>
  <si>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</si>
  <si>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</si>
  <si>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</si>
  <si>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</si>
  <si>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</si>
  <si>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</si>
  <si>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</si>
  <si>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</si>
  <si>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</si>
  <si>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</si>
  <si>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</si>
  <si>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</si>
  <si>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</si>
  <si>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</si>
  <si>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</si>
  <si>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</si>
  <si>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</si>
  <si>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</si>
  <si>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</si>
  <si>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</si>
  <si>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</si>
  <si>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</si>
  <si>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</si>
  <si>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</si>
  <si>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</si>
  <si>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</si>
  <si>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</si>
  <si>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</si>
  <si>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</si>
  <si>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</si>
  <si>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</si>
  <si>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</si>
  <si>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</si>
  <si>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</si>
  <si>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</si>
  <si>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</si>
  <si>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</si>
  <si>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</si>
  <si>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</si>
  <si>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</si>
  <si>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</si>
  <si>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</si>
  <si>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</si>
  <si>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</si>
  <si>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</si>
  <si>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</si>
  <si>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</si>
  <si>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</si>
  <si>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</si>
  <si>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</si>
  <si>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</si>
  <si>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</si>
  <si>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</si>
  <si>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</si>
  <si>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</si>
  <si>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</si>
  <si>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</si>
  <si>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</si>
  <si>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</si>
  <si>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</si>
  <si>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</si>
  <si>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</si>
  <si>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</si>
  <si>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</si>
  <si>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</si>
  <si>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</si>
  <si>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</si>
  <si>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</si>
  <si>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</si>
  <si>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</si>
  <si>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</si>
  <si>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</si>
  <si>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</si>
  <si>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</si>
  <si>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</si>
  <si>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</si>
  <si>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</si>
  <si>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</si>
  <si>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</si>
  <si>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</si>
  <si>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</si>
  <si>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</si>
  <si>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</si>
  <si>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</si>
  <si>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</si>
  <si>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</si>
  <si>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</si>
  <si>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</si>
  <si>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</si>
  <si>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</si>
  <si>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</si>
  <si>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</si>
  <si>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</si>
  <si>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</si>
  <si>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</si>
  <si>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</si>
  <si>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</si>
  <si>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</si>
  <si>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</si>
  <si>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</si>
  <si>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</si>
  <si>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</si>
  <si>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</si>
  <si>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</si>
  <si>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</si>
  <si>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</si>
  <si>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</si>
  <si>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</si>
  <si>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</si>
  <si>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</si>
  <si>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</si>
  <si>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</si>
  <si>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</si>
  <si>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</si>
  <si>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</si>
  <si>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</si>
  <si>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</si>
  <si>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</si>
  <si>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</si>
  <si>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</si>
  <si>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</si>
  <si>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</si>
  <si>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</si>
  <si>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</si>
  <si>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</si>
  <si>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</si>
  <si>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</si>
  <si>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</si>
  <si>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</si>
  <si>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</si>
  <si>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</si>
  <si>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</si>
  <si>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</si>
  <si>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</si>
  <si>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</si>
  <si>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</si>
  <si>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</si>
  <si>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</si>
  <si>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</si>
  <si>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</si>
  <si>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</si>
  <si>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</si>
  <si>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</si>
  <si>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</si>
  <si>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</si>
  <si>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</si>
  <si>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</si>
  <si>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</si>
  <si>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</si>
  <si>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</si>
  <si>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</si>
  <si>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</si>
  <si>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</si>
  <si>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</si>
  <si>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</si>
  <si>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</si>
  <si>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</si>
  <si>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</si>
  <si>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</si>
  <si>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</si>
  <si>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</si>
  <si>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</si>
  <si>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</si>
  <si>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</si>
  <si>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</si>
  <si>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</si>
  <si>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</si>
  <si>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</si>
  <si>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</si>
  <si>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</si>
  <si>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</si>
  <si>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</si>
  <si>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</si>
  <si>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</si>
  <si>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</si>
  <si>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</si>
  <si>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</si>
  <si>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</si>
  <si>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</si>
  <si>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</si>
  <si>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</si>
  <si>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</si>
  <si>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</si>
  <si>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</si>
  <si>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</si>
  <si>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</si>
  <si>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</si>
  <si>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</si>
  <si>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</si>
  <si>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</si>
  <si>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</si>
  <si>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</si>
  <si>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</si>
  <si>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</si>
  <si>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</si>
  <si>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</si>
  <si>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</si>
  <si>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</si>
  <si>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</si>
  <si>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</si>
  <si>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</si>
  <si>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</si>
  <si>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</si>
  <si>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</si>
  <si>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</si>
  <si>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</si>
  <si>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</si>
  <si>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</si>
  <si>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</si>
  <si>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</si>
  <si>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</si>
  <si>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</si>
  <si>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</si>
  <si>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</si>
  <si>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</si>
  <si>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</si>
  <si>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</si>
  <si>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</si>
  <si>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</si>
  <si>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</si>
  <si>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</si>
  <si>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</si>
  <si>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</si>
  <si>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</si>
  <si>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</si>
  <si>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</si>
  <si>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</si>
  <si>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</si>
  <si>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</si>
  <si>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</si>
  <si>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</si>
  <si>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</si>
  <si>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</si>
  <si>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</si>
  <si>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</si>
  <si>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</si>
  <si>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</si>
  <si>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</si>
  <si>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</si>
  <si>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</si>
  <si>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</si>
  <si>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</si>
  <si>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</si>
  <si>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</si>
  <si>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</si>
  <si>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</si>
  <si>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</si>
  <si>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</si>
  <si>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</si>
  <si>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</si>
  <si>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</si>
  <si>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</si>
  <si>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</si>
  <si>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</si>
  <si>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</si>
  <si>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</si>
  <si>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</si>
  <si>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</si>
  <si>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</si>
  <si>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</si>
  <si>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</si>
  <si>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</si>
  <si>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</si>
  <si>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</si>
  <si>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</si>
  <si>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</si>
  <si>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</si>
  <si>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</si>
  <si>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</si>
  <si>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</si>
  <si>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</si>
  <si>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</si>
  <si>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</si>
  <si>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</si>
  <si>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</si>
  <si>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</si>
  <si>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</si>
  <si>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</si>
  <si>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</si>
  <si>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</si>
  <si>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</si>
  <si>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</si>
  <si>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</si>
  <si>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</si>
  <si>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</si>
  <si>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</si>
  <si>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</si>
  <si>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</si>
  <si>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</si>
  <si>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</si>
  <si>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</si>
  <si>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</si>
  <si>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</si>
  <si>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</si>
  <si>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</si>
  <si>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</si>
  <si>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</si>
  <si>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</si>
  <si>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</si>
  <si>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</si>
  <si>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</si>
  <si>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</si>
  <si>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</si>
  <si>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</si>
  <si>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</si>
  <si>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</si>
  <si>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</si>
  <si>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</si>
  <si>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</si>
  <si>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</si>
  <si>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</si>
  <si>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</si>
  <si>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</si>
  <si>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</si>
  <si>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</si>
  <si>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</si>
  <si>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</si>
  <si>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</si>
  <si>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</si>
  <si>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</si>
  <si>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</si>
  <si>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</si>
  <si>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</si>
  <si>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</si>
  <si>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</si>
  <si>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</si>
  <si>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</si>
  <si>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</si>
  <si>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</si>
  <si>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</si>
  <si>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</si>
  <si>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</si>
  <si>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</si>
  <si>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</si>
  <si>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</si>
  <si>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</si>
  <si>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</si>
  <si>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</si>
  <si>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</si>
  <si>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</si>
  <si>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</si>
  <si>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</si>
  <si>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</si>
  <si>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</si>
  <si>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</si>
  <si>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</si>
  <si>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</si>
  <si>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</si>
  <si>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</si>
  <si>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</si>
  <si>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</si>
  <si>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</si>
  <si>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</si>
  <si>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</si>
  <si>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</si>
  <si>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</si>
  <si>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</si>
  <si>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</si>
  <si>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</si>
  <si>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</si>
  <si>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</si>
  <si>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</si>
  <si>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</si>
  <si>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</si>
  <si>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</si>
  <si>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</si>
  <si>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</si>
  <si>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</si>
  <si>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</si>
  <si>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</si>
  <si>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</si>
  <si>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</si>
  <si>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</si>
  <si>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</si>
  <si>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</si>
  <si>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</si>
  <si>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</si>
  <si>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</si>
  <si>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</si>
  <si>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</si>
  <si>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</si>
  <si>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</si>
  <si>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</si>
  <si>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</si>
  <si>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</si>
  <si>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</si>
  <si>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</si>
  <si>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</si>
  <si>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</si>
  <si>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</si>
  <si>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</si>
  <si>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</si>
  <si>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</si>
  <si>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</si>
  <si>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</si>
  <si>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</si>
  <si>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</si>
  <si>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</si>
  <si>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</si>
  <si>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</si>
  <si>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</si>
  <si>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</si>
  <si>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</si>
  <si>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</si>
  <si>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</si>
  <si>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</si>
  <si>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</si>
  <si>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</si>
  <si>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</si>
  <si>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</si>
  <si>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</si>
  <si>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</si>
  <si>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</si>
  <si>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</si>
  <si>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</si>
  <si>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</si>
  <si>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</si>
  <si>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</si>
  <si>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</si>
  <si>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</si>
  <si>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</si>
  <si>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</si>
  <si>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</si>
  <si>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</si>
  <si>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</si>
  <si>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</si>
  <si>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</si>
  <si>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</si>
  <si>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</si>
  <si>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</si>
  <si>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</si>
  <si>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</si>
  <si>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</si>
  <si>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</si>
  <si>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</si>
  <si>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</si>
  <si>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</si>
  <si>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</si>
  <si>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</si>
  <si>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</si>
  <si>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</si>
  <si>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</si>
  <si>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</si>
  <si>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</si>
  <si>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</si>
  <si>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</si>
  <si>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</si>
  <si>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</si>
  <si>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</si>
  <si>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</si>
  <si>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</si>
  <si>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</si>
  <si>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</si>
  <si>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</si>
  <si>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</si>
  <si>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</si>
  <si>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</si>
  <si>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</si>
  <si>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</si>
  <si>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</si>
  <si>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</si>
  <si>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</si>
  <si>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</si>
  <si>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</si>
  <si>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</si>
  <si>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</si>
  <si>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</si>
  <si>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</si>
  <si>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</si>
  <si>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</si>
  <si>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</si>
  <si>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</si>
  <si>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</si>
  <si>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</si>
  <si>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</si>
  <si>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</si>
  <si>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</si>
  <si>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</si>
  <si>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</si>
  <si>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</si>
  <si>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</si>
  <si>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</si>
  <si>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</si>
  <si>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</si>
  <si>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</si>
  <si>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</si>
  <si>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</si>
  <si>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</si>
  <si>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</si>
  <si>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</si>
  <si>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</si>
  <si>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</si>
  <si>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</si>
  <si>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</si>
  <si>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</si>
  <si>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</si>
  <si>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</si>
  <si>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</si>
  <si>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</si>
  <si>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</si>
  <si>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</si>
  <si>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</si>
  <si>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</si>
  <si>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</si>
  <si>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</si>
  <si>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</si>
  <si>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</si>
  <si>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</si>
  <si>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</si>
  <si>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</si>
  <si>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</si>
  <si>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</si>
  <si>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</si>
  <si>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</si>
  <si>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</si>
  <si>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</si>
  <si>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</si>
  <si>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</si>
  <si>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</si>
  <si>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</si>
  <si>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</si>
  <si>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</si>
  <si>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</si>
  <si>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</si>
  <si>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</si>
  <si>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</si>
  <si>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</si>
  <si>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</si>
  <si>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</si>
  <si>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</si>
  <si>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</si>
  <si>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</si>
  <si>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</si>
  <si>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</si>
  <si>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</si>
  <si>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</si>
  <si>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</si>
  <si>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</si>
  <si>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</si>
  <si>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</si>
  <si>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</si>
  <si>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</si>
  <si>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</si>
  <si>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</si>
  <si>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</si>
  <si>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</si>
  <si>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</si>
  <si>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</si>
  <si>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</si>
  <si>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</si>
  <si>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</si>
  <si>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</si>
  <si>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</si>
  <si>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</si>
  <si>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</si>
  <si>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</si>
  <si>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</si>
  <si>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</si>
  <si>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</si>
  <si>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</si>
  <si>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</si>
  <si>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</si>
  <si>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</si>
  <si>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</si>
  <si>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</si>
  <si>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</si>
  <si>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</si>
  <si>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</si>
  <si>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</si>
  <si>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</si>
  <si>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</si>
  <si>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</si>
  <si>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</si>
  <si>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</si>
  <si>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</si>
  <si>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</si>
  <si>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</si>
  <si>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</si>
  <si>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</si>
  <si>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</si>
  <si>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</si>
  <si>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</si>
  <si>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</si>
  <si>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</si>
  <si>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</si>
  <si>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</si>
  <si>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</si>
  <si>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</si>
  <si>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</si>
  <si>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</si>
  <si>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</si>
  <si>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</si>
  <si>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</si>
  <si>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</si>
  <si>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</si>
  <si>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</si>
  <si>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</si>
  <si>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</si>
  <si>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</si>
  <si>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</si>
  <si>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</si>
  <si>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</si>
  <si>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</si>
  <si>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</si>
  <si>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</si>
  <si>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</si>
  <si>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</si>
  <si>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</si>
  <si>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</si>
  <si>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</si>
  <si>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</si>
  <si>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</si>
  <si>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</si>
  <si>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</si>
  <si>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</si>
  <si>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</si>
  <si>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</si>
  <si>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</si>
  <si>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</si>
  <si>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</si>
  <si>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</si>
  <si>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</si>
  <si>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</si>
  <si>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</si>
  <si>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</si>
  <si>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</si>
  <si>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</si>
  <si>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</si>
  <si>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</si>
  <si>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</si>
  <si>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</si>
  <si>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</si>
  <si>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</si>
  <si>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</si>
  <si>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</si>
  <si>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</si>
  <si>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</si>
  <si>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</si>
  <si>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</si>
  <si>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</si>
  <si>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</si>
  <si>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</si>
  <si>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</si>
  <si>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</si>
  <si>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</si>
  <si>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</si>
  <si>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</si>
  <si>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</si>
  <si>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</si>
  <si>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</si>
  <si>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</si>
  <si>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</si>
  <si>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</si>
  <si>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</si>
  <si>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</si>
  <si>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</si>
  <si>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</si>
  <si>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</si>
  <si>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</si>
  <si>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</si>
  <si>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</si>
  <si>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</si>
  <si>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</si>
  <si>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</si>
  <si>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</si>
  <si>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</si>
  <si>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</si>
  <si>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</si>
  <si>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</si>
  <si>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</si>
  <si>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</si>
  <si>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</si>
  <si>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</si>
  <si>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</si>
  <si>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</si>
  <si>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</si>
  <si>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</si>
  <si>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</si>
  <si>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</si>
  <si>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</si>
  <si>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</si>
  <si>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</si>
  <si>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</si>
  <si>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</si>
  <si>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</si>
  <si>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</si>
  <si>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</si>
  <si>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</si>
  <si>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</si>
  <si>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</si>
  <si>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</si>
  <si>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</si>
  <si>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</si>
  <si>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</si>
  <si>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</si>
  <si>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</si>
  <si>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</si>
  <si>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</si>
  <si>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</si>
  <si>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</si>
  <si>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</si>
  <si>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</si>
  <si>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</si>
  <si>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</si>
  <si>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</si>
  <si>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</si>
  <si>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</si>
  <si>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</si>
  <si>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</si>
  <si>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</si>
  <si>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</si>
  <si>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</si>
  <si>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</si>
  <si>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</si>
  <si>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</si>
  <si>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</si>
  <si>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</si>
  <si>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</si>
  <si>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</si>
  <si>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</si>
  <si>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</si>
  <si>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</si>
  <si>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</si>
  <si>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</si>
  <si>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</si>
  <si>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</si>
  <si>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</si>
  <si>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</si>
  <si>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</si>
  <si>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</si>
  <si>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</si>
  <si>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</si>
  <si>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</si>
  <si>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</si>
  <si>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</si>
  <si>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</si>
  <si>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</si>
  <si>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</si>
  <si>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</si>
  <si>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</si>
  <si>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</si>
  <si>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</si>
  <si>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</si>
  <si>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</si>
  <si>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</si>
  <si>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</si>
  <si>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</si>
  <si>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</si>
  <si>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</si>
  <si>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</si>
  <si>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</si>
  <si>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</si>
  <si>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</si>
  <si>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</si>
  <si>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</si>
  <si>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</si>
  <si>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</si>
  <si>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</si>
  <si>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</si>
  <si>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</si>
  <si>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</si>
  <si>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</si>
  <si>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</si>
  <si>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</si>
  <si>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</si>
  <si>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</si>
  <si>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</si>
  <si>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</si>
  <si>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</si>
  <si>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</si>
  <si>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</si>
  <si>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</si>
  <si>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</si>
  <si>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</si>
  <si>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</si>
  <si>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</si>
  <si>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</si>
  <si>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</si>
  <si>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</si>
  <si>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</si>
  <si>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</si>
  <si>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</si>
  <si>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</si>
  <si>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</si>
  <si>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</si>
  <si>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</si>
  <si>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</si>
  <si>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</si>
  <si>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</si>
  <si>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</si>
  <si>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</si>
  <si>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</si>
  <si>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</si>
  <si>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</si>
  <si>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</si>
  <si>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</si>
  <si>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</si>
  <si>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</si>
  <si>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</si>
  <si>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</si>
  <si>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</si>
  <si>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</si>
  <si>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</si>
  <si>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</si>
  <si>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</si>
  <si>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</si>
  <si>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</si>
  <si>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</si>
  <si>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</si>
  <si>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</si>
  <si>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</si>
  <si>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</si>
  <si>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</si>
  <si>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</si>
  <si>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</si>
  <si>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</si>
  <si>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</si>
  <si>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</si>
  <si>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</si>
  <si>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</si>
  <si>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</si>
  <si>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</si>
  <si>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</si>
  <si>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</si>
  <si>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</si>
  <si>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</si>
  <si>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</si>
  <si>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</si>
  <si>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</si>
  <si>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</si>
  <si>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</si>
  <si>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</si>
  <si>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</si>
  <si>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</si>
  <si>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</si>
  <si>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</si>
  <si>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</si>
  <si>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</si>
  <si>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</si>
  <si>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</si>
  <si>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</si>
  <si>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</si>
  <si>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</si>
  <si>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</si>
  <si>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</si>
  <si>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</si>
  <si>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</si>
  <si>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</si>
  <si>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</si>
  <si>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</si>
  <si>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</si>
  <si>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</si>
  <si>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</si>
  <si>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</si>
  <si>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</si>
  <si>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</si>
  <si>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</si>
  <si>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</si>
  <si>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</si>
  <si>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</si>
  <si>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</si>
  <si>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</si>
  <si>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</si>
  <si>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</si>
  <si>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</si>
  <si>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</si>
  <si>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</si>
  <si>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</si>
  <si>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</si>
  <si>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</si>
  <si>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</si>
  <si>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</si>
  <si>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</si>
  <si>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</si>
  <si>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</si>
  <si>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</si>
  <si>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</si>
  <si>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</si>
  <si>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</si>
  <si>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</si>
  <si>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</si>
  <si>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</si>
  <si>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</si>
  <si>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</si>
  <si>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</si>
  <si>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</si>
  <si>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</si>
  <si>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</si>
  <si>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</si>
  <si>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</si>
  <si>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</si>
  <si>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</si>
  <si>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</si>
  <si>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</si>
  <si>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</si>
  <si>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</si>
  <si>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</si>
  <si>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</si>
  <si>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</si>
  <si>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</si>
  <si>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</si>
  <si>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</si>
  <si>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</si>
  <si>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</si>
  <si>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</si>
  <si>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</si>
  <si>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</si>
  <si>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</si>
  <si>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</si>
  <si>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</si>
  <si>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</si>
  <si>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</si>
  <si>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</si>
  <si>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</si>
  <si>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</si>
  <si>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</si>
  <si>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</si>
  <si>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</si>
  <si>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</si>
  <si>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</si>
  <si>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</si>
  <si>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</si>
  <si>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</si>
  <si>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</si>
  <si>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</si>
  <si>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</si>
  <si>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</si>
  <si>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</si>
  <si>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</si>
  <si>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</si>
  <si>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</si>
  <si>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</si>
  <si>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</si>
  <si>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</si>
  <si>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</si>
  <si>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</si>
  <si>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</si>
  <si>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</si>
  <si>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</si>
  <si>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</si>
  <si>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</si>
  <si>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</si>
  <si>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</si>
  <si>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</si>
  <si>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</si>
  <si>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</si>
  <si>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</si>
  <si>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</si>
  <si>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</si>
  <si>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</si>
  <si>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</si>
  <si>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</si>
  <si>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</si>
  <si>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</si>
  <si>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</si>
  <si>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</si>
  <si>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</si>
  <si>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</si>
  <si>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</si>
  <si>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</si>
  <si>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</si>
  <si>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</si>
  <si>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</si>
  <si>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</si>
  <si>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</si>
  <si>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</si>
  <si>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</si>
  <si>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</si>
  <si>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</si>
  <si>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</si>
  <si>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</si>
  <si>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</si>
  <si>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</si>
  <si>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</si>
  <si>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</si>
  <si>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</si>
  <si>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</si>
  <si>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</si>
  <si>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</si>
  <si>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</si>
  <si>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</si>
  <si>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</si>
  <si>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</si>
  <si>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</si>
  <si>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</si>
  <si>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</si>
  <si>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</si>
  <si>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</si>
  <si>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</si>
  <si>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</si>
  <si>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</si>
  <si>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</si>
  <si>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</si>
  <si>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</si>
  <si>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</si>
  <si>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</si>
  <si>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</si>
  <si>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</si>
  <si>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</si>
  <si>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</si>
  <si>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</si>
  <si>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</si>
  <si>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</si>
  <si>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</si>
  <si>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</si>
  <si>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</si>
  <si>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</si>
  <si>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</si>
  <si>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</si>
  <si>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</si>
  <si>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</si>
  <si>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</si>
  <si>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</si>
  <si>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</si>
  <si>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</si>
  <si>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</si>
  <si>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</si>
  <si>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</si>
  <si>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</si>
  <si>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</si>
  <si>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</si>
  <si>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</si>
  <si>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</si>
  <si>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</si>
  <si>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</si>
  <si>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</si>
  <si>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</si>
  <si>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</si>
  <si>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</si>
  <si>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</si>
  <si>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</si>
  <si>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</si>
  <si>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</si>
  <si>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</si>
  <si>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</si>
  <si>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</si>
  <si>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</si>
  <si>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</si>
  <si>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</si>
  <si>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</si>
  <si>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</si>
  <si>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</si>
  <si>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</si>
  <si>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</si>
  <si>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</si>
  <si>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</si>
  <si>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</si>
  <si>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</si>
  <si>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</si>
  <si>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</si>
  <si>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</si>
  <si>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</si>
  <si>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</si>
  <si>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</si>
  <si>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</si>
  <si>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</si>
  <si>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</si>
  <si>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</si>
  <si>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</si>
  <si>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</si>
  <si>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</si>
  <si>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</si>
  <si>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</si>
  <si>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</si>
  <si>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</si>
  <si>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</si>
  <si>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</si>
  <si>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</si>
  <si>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</si>
  <si>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</si>
  <si>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</si>
  <si>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</si>
  <si>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</si>
  <si>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</si>
  <si>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</si>
  <si>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</si>
  <si>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</si>
  <si>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</si>
  <si>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</si>
  <si>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</si>
  <si>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</si>
  <si>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</si>
  <si>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</si>
  <si>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</si>
  <si>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</si>
  <si>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</si>
  <si>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</si>
  <si>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</si>
  <si>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</si>
  <si>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</si>
  <si>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</si>
  <si>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</si>
  <si>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</si>
  <si>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</si>
  <si>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</si>
  <si>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</si>
  <si>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</si>
  <si>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</si>
  <si>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</si>
  <si>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</si>
  <si>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</si>
  <si>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</si>
  <si>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</si>
  <si>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</si>
  <si>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</si>
  <si>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</si>
  <si>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</si>
  <si>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</si>
  <si>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</si>
  <si>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</si>
  <si>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</si>
  <si>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</si>
  <si>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</si>
  <si>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</si>
  <si>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</si>
  <si>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</si>
  <si>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</si>
  <si>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</si>
  <si>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</si>
  <si>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</si>
  <si>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</si>
  <si>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</si>
  <si>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</si>
  <si>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</si>
  <si>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</si>
  <si>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</si>
  <si>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</si>
  <si>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</si>
  <si>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</si>
  <si>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</si>
  <si>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</si>
  <si>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</si>
  <si>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</si>
  <si>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</si>
  <si>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</si>
  <si>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</si>
  <si>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</si>
  <si>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</si>
  <si>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</si>
  <si>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</si>
  <si>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</si>
  <si>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</si>
  <si>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</si>
  <si>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</si>
  <si>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</si>
  <si>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</si>
  <si>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</si>
  <si>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</si>
  <si>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</si>
  <si>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</si>
  <si>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</si>
  <si>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</si>
  <si>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</si>
  <si>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</si>
  <si>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</si>
  <si>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</si>
  <si>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</si>
  <si>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</si>
  <si>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</si>
  <si>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</si>
  <si>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</si>
  <si>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</si>
  <si>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</si>
  <si>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</si>
  <si>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</si>
  <si>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</si>
  <si>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</si>
  <si>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</si>
  <si>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</si>
  <si>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</si>
  <si>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</si>
  <si>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</si>
  <si>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</si>
  <si>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</si>
  <si>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</si>
  <si>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</si>
  <si>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</si>
  <si>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</si>
  <si>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</si>
  <si>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</si>
  <si>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</si>
  <si>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</si>
  <si>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</si>
  <si>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</si>
  <si>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</si>
  <si>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</si>
  <si>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</si>
  <si>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</si>
  <si>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</si>
  <si>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</si>
  <si>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</si>
  <si>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</si>
  <si>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</si>
  <si>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</si>
  <si>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</si>
  <si>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</si>
  <si>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</si>
  <si>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</si>
  <si>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</si>
  <si>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</si>
  <si>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</si>
  <si>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</si>
  <si>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</si>
  <si>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</si>
  <si>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</si>
  <si>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</si>
  <si>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</si>
  <si>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</si>
  <si>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</si>
  <si>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</si>
  <si>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</si>
  <si>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</si>
  <si>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</si>
  <si>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</si>
  <si>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</si>
  <si>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</si>
  <si>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</si>
  <si>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</si>
  <si>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</si>
  <si>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</si>
  <si>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</si>
  <si>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</si>
  <si>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</si>
  <si>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</si>
  <si>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</si>
  <si>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</si>
  <si>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</si>
  <si>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</si>
  <si>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</si>
  <si>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</si>
  <si>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</si>
  <si>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</si>
  <si>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</si>
  <si>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</si>
  <si>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</si>
  <si>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</si>
  <si>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</si>
  <si>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</si>
  <si>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</si>
  <si>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</si>
  <si>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</si>
  <si>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</si>
  <si>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</si>
  <si>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</si>
  <si>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</si>
  <si>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</si>
  <si>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</si>
  <si>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</si>
  <si>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</si>
  <si>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</si>
  <si>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</si>
  <si>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</si>
  <si>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</si>
  <si>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</si>
  <si>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</si>
  <si>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</si>
  <si>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</si>
  <si>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</si>
  <si>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</si>
  <si>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</si>
  <si>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</si>
  <si>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</si>
  <si>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</si>
  <si>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</si>
  <si>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</si>
  <si>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</si>
  <si>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</si>
  <si>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</si>
  <si>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</si>
  <si>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</si>
  <si>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</si>
  <si>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</si>
  <si>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</si>
  <si>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</si>
  <si>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</si>
  <si>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</si>
  <si>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</si>
  <si>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</si>
  <si>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</si>
  <si>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</si>
  <si>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</si>
  <si>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</si>
  <si>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</si>
  <si>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</si>
  <si>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</si>
  <si>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</si>
  <si>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</si>
  <si>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</si>
  <si>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</si>
  <si>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</si>
  <si>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</si>
  <si>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</si>
  <si>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</si>
  <si>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</si>
  <si>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</si>
  <si>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</si>
  <si>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</si>
  <si>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</si>
  <si>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</si>
  <si>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</si>
  <si>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</si>
  <si>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</si>
  <si>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</si>
  <si>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</si>
  <si>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</si>
  <si>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</si>
  <si>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</si>
  <si>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</si>
  <si>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</si>
  <si>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</si>
  <si>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</si>
  <si>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</si>
  <si>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</si>
  <si>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</si>
  <si>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</si>
  <si>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</si>
  <si>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</si>
  <si>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</si>
  <si>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</si>
  <si>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</si>
  <si>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</si>
  <si>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</si>
  <si>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</si>
  <si>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</si>
  <si>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</si>
  <si>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</si>
  <si>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</si>
  <si>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</si>
  <si>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</si>
  <si>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</si>
  <si>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</si>
  <si>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</si>
  <si>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</si>
  <si>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</si>
  <si>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</si>
  <si>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</si>
  <si>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</si>
  <si>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</si>
  <si>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</si>
  <si>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</si>
  <si>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</si>
  <si>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</si>
  <si>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</si>
  <si>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</si>
  <si>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</si>
  <si>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</si>
  <si>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</si>
  <si>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</si>
  <si>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</si>
  <si>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</si>
  <si>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</si>
  <si>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</si>
  <si>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</si>
  <si>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</si>
  <si>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</si>
  <si>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</si>
  <si>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</si>
  <si>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</si>
  <si>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</si>
  <si>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</si>
  <si>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</si>
  <si>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</si>
  <si>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</si>
  <si>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</si>
  <si>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</si>
  <si>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</si>
  <si>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</si>
  <si>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</si>
  <si>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</si>
  <si>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</si>
  <si>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</si>
  <si>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</si>
  <si>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</si>
  <si>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</si>
  <si>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</si>
  <si>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</si>
  <si>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</si>
  <si>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</si>
  <si>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</si>
  <si>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</si>
  <si>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</si>
  <si>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</si>
  <si>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</si>
  <si>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</si>
  <si>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</si>
  <si>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</si>
  <si>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</si>
  <si>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</si>
  <si>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</si>
  <si>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</si>
  <si>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</si>
  <si>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</si>
  <si>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</si>
  <si>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</si>
  <si>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</si>
  <si>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</si>
  <si>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</si>
  <si>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</si>
  <si>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</si>
  <si>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</si>
  <si>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</si>
  <si>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</si>
  <si>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</si>
  <si>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</si>
  <si>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</si>
  <si>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</si>
  <si>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</si>
  <si>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</si>
  <si>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</si>
  <si>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</si>
  <si>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</si>
  <si>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</si>
  <si>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</si>
  <si>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</si>
  <si>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</si>
  <si>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</si>
  <si>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</si>
  <si>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</si>
  <si>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</si>
  <si>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</si>
  <si>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</si>
  <si>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</si>
  <si>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</si>
  <si>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</si>
  <si>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</si>
  <si>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</si>
  <si>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</si>
  <si>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</si>
  <si>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</si>
  <si>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</si>
  <si>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</si>
  <si>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</si>
  <si>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</si>
  <si>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</si>
  <si>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</si>
  <si>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</si>
  <si>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</si>
  <si>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</si>
  <si>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</si>
  <si>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</si>
  <si>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</si>
  <si>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</si>
  <si>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2025-12</t>
  </si>
  <si>
    <t>GRAD BAKAR</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</si>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</sst>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
      <fill>
        <patternFill patternType="solid">
          <fgColor rgb="FFFF0000"/>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10790652.24</v>
      </c>
      <c r="D2" s="7">
        <f>'PR-RAS'!E6</f>
        <v>14094324.029999999</v>
      </c>
      <c r="E2" s="7">
        <v>0</v>
      </c>
      <c r="F2" s="7">
        <v>0</v>
      </c>
      <c r="G2" s="8">
        <f t="shared" ref="G2:G274" si="0">(B2/1000)*(C2*1+D2*2)</f>
        <v>38979.300299999995</v>
      </c>
      <c r="H2" s="8">
        <f t="shared" ref="H2:H274" si="1">ABS(C2-ROUND(C2,0))+ABS(D2-ROUND(D2,0))</f>
        <v>0.26999999955296516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4565235.0200000005</v>
      </c>
      <c r="D3" s="2">
        <f>'PR-RAS'!E7</f>
        <v>5454494.6200000001</v>
      </c>
      <c r="E3" s="2">
        <v>0</v>
      </c>
      <c r="F3" s="2">
        <v>0</v>
      </c>
      <c r="G3" s="3">
        <f t="shared" si="0"/>
        <v>30948.448520000005</v>
      </c>
      <c r="H3" s="3">
        <f t="shared" si="1"/>
        <v>0.40000000037252903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4100589.79</v>
      </c>
      <c r="D4" s="2">
        <f>'PR-RAS'!E8</f>
        <v>5012447.6399999997</v>
      </c>
      <c r="E4" s="2">
        <v>0</v>
      </c>
      <c r="F4" s="2">
        <v>0</v>
      </c>
      <c r="G4" s="3">
        <f t="shared" si="0"/>
        <v>42376.45521</v>
      </c>
      <c r="H4" s="3">
        <f t="shared" si="1"/>
        <v>0.57000000029802322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3854765.55</v>
      </c>
      <c r="D5" s="2">
        <f>'PR-RAS'!E9</f>
        <v>4423976.8499999996</v>
      </c>
      <c r="E5" s="2">
        <v>0</v>
      </c>
      <c r="F5" s="2">
        <v>0</v>
      </c>
      <c r="G5" s="3">
        <f t="shared" si="0"/>
        <v>50810.877</v>
      </c>
      <c r="H5" s="3">
        <f t="shared" si="1"/>
        <v>0.60000000055879354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217366.92</v>
      </c>
      <c r="D6" s="2">
        <f>'PR-RAS'!E10</f>
        <v>237506.05</v>
      </c>
      <c r="E6" s="2">
        <v>0</v>
      </c>
      <c r="F6" s="2">
        <v>0</v>
      </c>
      <c r="G6" s="3">
        <f t="shared" si="0"/>
        <v>3461.8951000000002</v>
      </c>
      <c r="H6" s="3">
        <f t="shared" si="1"/>
        <v>0.12999999997555278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131205.57</v>
      </c>
      <c r="D7" s="2">
        <f>'PR-RAS'!E11</f>
        <v>149257.54</v>
      </c>
      <c r="E7" s="2">
        <v>0</v>
      </c>
      <c r="F7" s="2">
        <v>0</v>
      </c>
      <c r="G7" s="3">
        <f t="shared" si="0"/>
        <v>2578.3239000000003</v>
      </c>
      <c r="H7" s="3">
        <f t="shared" si="1"/>
        <v>0.88999999998486601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158078.79999999999</v>
      </c>
      <c r="D8" s="2">
        <f>'PR-RAS'!E12</f>
        <v>201707.08</v>
      </c>
      <c r="E8" s="2">
        <v>0</v>
      </c>
      <c r="F8" s="2">
        <v>0</v>
      </c>
      <c r="G8" s="3">
        <f t="shared" si="0"/>
        <v>3930.4507199999998</v>
      </c>
      <c r="H8" s="3">
        <f t="shared" si="1"/>
        <v>0.27999999999883585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129245.55</v>
      </c>
      <c r="D9" s="2">
        <f>'PR-RAS'!E13</f>
        <v>0</v>
      </c>
      <c r="E9" s="2">
        <v>0</v>
      </c>
      <c r="F9" s="2">
        <v>0</v>
      </c>
      <c r="G9" s="3">
        <f t="shared" si="0"/>
        <v>1033.9644000000001</v>
      </c>
      <c r="H9" s="3">
        <f t="shared" si="1"/>
        <v>0.44999999999708962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986.24</v>
      </c>
      <c r="D10" s="2">
        <f>'PR-RAS'!E14</f>
        <v>0.12</v>
      </c>
      <c r="E10" s="2">
        <v>0</v>
      </c>
      <c r="F10" s="2">
        <v>0</v>
      </c>
      <c r="G10" s="3">
        <f t="shared" si="0"/>
        <v>8.8783199999999987</v>
      </c>
      <c r="H10" s="3">
        <f t="shared" si="1"/>
        <v>0.36000000000000909</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391058.84</v>
      </c>
      <c r="D11" s="2">
        <f>'PR-RAS'!E15</f>
        <v>0</v>
      </c>
      <c r="E11" s="2">
        <v>0</v>
      </c>
      <c r="F11" s="2">
        <v>0</v>
      </c>
      <c r="G11" s="3">
        <f t="shared" si="0"/>
        <v>3910.5884000000005</v>
      </c>
      <c r="H11" s="3">
        <f t="shared" si="1"/>
        <v>0.15999999997438863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406767.57</v>
      </c>
      <c r="D19" s="2">
        <f>'PR-RAS'!E23</f>
        <v>381251.78</v>
      </c>
      <c r="E19" s="2">
        <v>0</v>
      </c>
      <c r="F19" s="2">
        <v>0</v>
      </c>
      <c r="G19" s="3">
        <f t="shared" si="0"/>
        <v>21046.88034</v>
      </c>
      <c r="H19" s="3">
        <f t="shared" si="1"/>
        <v>0.6499999999650754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26033.58</v>
      </c>
      <c r="D20" s="2">
        <f>'PR-RAS'!E24</f>
        <v>33007.440000000002</v>
      </c>
      <c r="E20" s="2">
        <v>0</v>
      </c>
      <c r="F20" s="2">
        <v>0</v>
      </c>
      <c r="G20" s="3">
        <f t="shared" si="0"/>
        <v>1748.92074</v>
      </c>
      <c r="H20" s="3">
        <f t="shared" si="1"/>
        <v>0.86000000000058208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380733.99</v>
      </c>
      <c r="D23" s="2">
        <f>'PR-RAS'!E27</f>
        <v>348244.34</v>
      </c>
      <c r="E23" s="2">
        <v>0</v>
      </c>
      <c r="F23" s="2">
        <v>0</v>
      </c>
      <c r="G23" s="3">
        <f t="shared" si="0"/>
        <v>23698.898739999997</v>
      </c>
      <c r="H23" s="3">
        <f t="shared" si="1"/>
        <v>0.3500000000349246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52927.66</v>
      </c>
      <c r="D25" s="2">
        <f>'PR-RAS'!E29</f>
        <v>60717.22</v>
      </c>
      <c r="E25" s="2">
        <v>0</v>
      </c>
      <c r="F25" s="2">
        <v>0</v>
      </c>
      <c r="G25" s="3">
        <f t="shared" si="0"/>
        <v>4184.6904000000004</v>
      </c>
      <c r="H25" s="3">
        <f t="shared" si="1"/>
        <v>0.55999999999767169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52927.66</v>
      </c>
      <c r="D27" s="2">
        <f>'PR-RAS'!E31</f>
        <v>60717.22</v>
      </c>
      <c r="E27" s="2">
        <v>0</v>
      </c>
      <c r="F27" s="2">
        <v>0</v>
      </c>
      <c r="G27" s="3">
        <f t="shared" si="0"/>
        <v>4533.4146000000001</v>
      </c>
      <c r="H27" s="3">
        <f t="shared" si="1"/>
        <v>0.55999999999767169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4950</v>
      </c>
      <c r="D35" s="2">
        <f>'PR-RAS'!E39</f>
        <v>77.98</v>
      </c>
      <c r="E35" s="2">
        <v>0</v>
      </c>
      <c r="F35" s="2">
        <v>0</v>
      </c>
      <c r="G35" s="3">
        <f t="shared" si="0"/>
        <v>173.60264000000001</v>
      </c>
      <c r="H35" s="3">
        <f t="shared" si="1"/>
        <v>1.9999999999996021E-2</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4950</v>
      </c>
      <c r="D38" s="2">
        <f>'PR-RAS'!E42</f>
        <v>77.98</v>
      </c>
      <c r="E38" s="2">
        <v>0</v>
      </c>
      <c r="F38" s="2">
        <v>0</v>
      </c>
      <c r="G38" s="3">
        <f t="shared" si="0"/>
        <v>188.92051999999998</v>
      </c>
      <c r="H38" s="3">
        <f t="shared" si="1"/>
        <v>1.9999999999996021E-2</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728645.57</v>
      </c>
      <c r="D45" s="2">
        <f>'PR-RAS'!E49</f>
        <v>404523.53</v>
      </c>
      <c r="E45" s="2">
        <v>0</v>
      </c>
      <c r="F45" s="2">
        <v>0</v>
      </c>
      <c r="G45" s="3">
        <f t="shared" si="0"/>
        <v>67658.475719999988</v>
      </c>
      <c r="H45" s="3">
        <f t="shared" si="1"/>
        <v>0.90000000002328306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548550.41999999993</v>
      </c>
      <c r="D54" s="2">
        <f>'PR-RAS'!E58</f>
        <v>163361.4</v>
      </c>
      <c r="E54" s="2">
        <v>0</v>
      </c>
      <c r="F54" s="2">
        <v>0</v>
      </c>
      <c r="G54" s="3">
        <f t="shared" si="0"/>
        <v>46389.480659999994</v>
      </c>
      <c r="H54" s="3">
        <f t="shared" si="1"/>
        <v>0.81999999991967343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294004.53999999998</v>
      </c>
      <c r="D55" s="2">
        <f>'PR-RAS'!E59</f>
        <v>150541.4</v>
      </c>
      <c r="E55" s="2">
        <v>0</v>
      </c>
      <c r="F55" s="2">
        <v>0</v>
      </c>
      <c r="G55" s="3">
        <f t="shared" si="0"/>
        <v>32134.716359999999</v>
      </c>
      <c r="H55" s="3">
        <f t="shared" si="1"/>
        <v>0.86000000001513399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254545.88</v>
      </c>
      <c r="D56" s="2">
        <f>'PR-RAS'!E60</f>
        <v>12820</v>
      </c>
      <c r="E56" s="2">
        <v>0</v>
      </c>
      <c r="F56" s="2">
        <v>0</v>
      </c>
      <c r="G56" s="3">
        <f t="shared" si="0"/>
        <v>15410.223400000001</v>
      </c>
      <c r="H56" s="3">
        <f t="shared" si="1"/>
        <v>0.11999999999534339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181584.26</v>
      </c>
      <c r="E60" s="2">
        <v>0</v>
      </c>
      <c r="F60" s="2">
        <v>0</v>
      </c>
      <c r="G60" s="3">
        <f t="shared" si="0"/>
        <v>21426.94268</v>
      </c>
      <c r="H60" s="3">
        <f t="shared" si="1"/>
        <v>0.26000000000931323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181584.26</v>
      </c>
      <c r="E63" s="2">
        <v>0</v>
      </c>
      <c r="F63" s="2">
        <v>0</v>
      </c>
      <c r="G63" s="3">
        <f>(B63/1000)*(C63*1+D63*2)</f>
        <v>22516.448240000002</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180095.15</v>
      </c>
      <c r="D70" s="2">
        <f>'PR-RAS'!E74</f>
        <v>59577.87</v>
      </c>
      <c r="E70" s="2">
        <v>0</v>
      </c>
      <c r="F70" s="2">
        <v>0</v>
      </c>
      <c r="G70" s="3">
        <f t="shared" si="0"/>
        <v>20648.311410000002</v>
      </c>
      <c r="H70" s="3">
        <f t="shared" si="1"/>
        <v>0.27999999999155989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180095.15</v>
      </c>
      <c r="D72" s="2">
        <f>'PR-RAS'!E76</f>
        <v>59577.87</v>
      </c>
      <c r="E72" s="2">
        <v>0</v>
      </c>
      <c r="F72" s="2">
        <v>0</v>
      </c>
      <c r="G72" s="3">
        <f t="shared" si="0"/>
        <v>21246.813190000001</v>
      </c>
      <c r="H72" s="3">
        <f t="shared" si="1"/>
        <v>0.27999999999155989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790083.64000000013</v>
      </c>
      <c r="D78" s="2">
        <f>'PR-RAS'!E82</f>
        <v>613813.79999999993</v>
      </c>
      <c r="E78" s="2">
        <v>0</v>
      </c>
      <c r="F78" s="2">
        <v>0</v>
      </c>
      <c r="G78" s="3">
        <f t="shared" si="0"/>
        <v>155363.76548</v>
      </c>
      <c r="H78" s="3">
        <f t="shared" si="1"/>
        <v>0.55999999993946403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179394.06</v>
      </c>
      <c r="D79" s="2">
        <f>'PR-RAS'!E83</f>
        <v>110421.66</v>
      </c>
      <c r="E79" s="2">
        <v>0</v>
      </c>
      <c r="F79" s="2">
        <v>0</v>
      </c>
      <c r="G79" s="3">
        <f t="shared" si="0"/>
        <v>31218.515640000001</v>
      </c>
      <c r="H79" s="3">
        <f t="shared" si="1"/>
        <v>0.39999999999417923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179394.06</v>
      </c>
      <c r="D81" s="2">
        <f>'PR-RAS'!E85</f>
        <v>110421.66</v>
      </c>
      <c r="E81" s="2">
        <v>0</v>
      </c>
      <c r="F81" s="2">
        <v>0</v>
      </c>
      <c r="G81" s="3">
        <f t="shared" si="0"/>
        <v>32018.990400000002</v>
      </c>
      <c r="H81" s="3">
        <f t="shared" si="1"/>
        <v>0.39999999999417923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610689.58000000007</v>
      </c>
      <c r="D87" s="2">
        <f>'PR-RAS'!E91</f>
        <v>503392.13999999996</v>
      </c>
      <c r="E87" s="2">
        <v>0</v>
      </c>
      <c r="F87" s="2">
        <v>0</v>
      </c>
      <c r="G87" s="3">
        <f t="shared" si="0"/>
        <v>139102.75195999997</v>
      </c>
      <c r="H87" s="3">
        <f t="shared" si="1"/>
        <v>0.55999999988125637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190786.81</v>
      </c>
      <c r="D88" s="2">
        <f>'PR-RAS'!E92</f>
        <v>165582.91</v>
      </c>
      <c r="E88" s="2">
        <v>0</v>
      </c>
      <c r="F88" s="2">
        <v>0</v>
      </c>
      <c r="G88" s="3">
        <f t="shared" si="0"/>
        <v>45409.878809999995</v>
      </c>
      <c r="H88" s="3">
        <f t="shared" si="1"/>
        <v>0.27999999999883585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372057.03</v>
      </c>
      <c r="D89" s="2">
        <f>'PR-RAS'!E93</f>
        <v>305562.28999999998</v>
      </c>
      <c r="E89" s="2">
        <v>0</v>
      </c>
      <c r="F89" s="2">
        <v>0</v>
      </c>
      <c r="G89" s="3">
        <f t="shared" si="0"/>
        <v>86519.981679999997</v>
      </c>
      <c r="H89" s="3">
        <f t="shared" si="1"/>
        <v>0.32000000000698492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47845.74</v>
      </c>
      <c r="D90" s="2">
        <f>'PR-RAS'!E94</f>
        <v>32246.94</v>
      </c>
      <c r="E90" s="2">
        <v>0</v>
      </c>
      <c r="F90" s="2">
        <v>0</v>
      </c>
      <c r="G90" s="3">
        <f t="shared" si="0"/>
        <v>9998.2261799999997</v>
      </c>
      <c r="H90" s="3">
        <f t="shared" si="1"/>
        <v>0.32000000000334694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4629328.17</v>
      </c>
      <c r="D102" s="2">
        <f>'PR-RAS'!E106</f>
        <v>7520696.4099999992</v>
      </c>
      <c r="E102" s="2">
        <v>0</v>
      </c>
      <c r="F102" s="2">
        <v>0</v>
      </c>
      <c r="G102" s="3">
        <f t="shared" si="0"/>
        <v>1986742.81999</v>
      </c>
      <c r="H102" s="3">
        <f t="shared" si="1"/>
        <v>0.57999999914318323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5293.07</v>
      </c>
      <c r="D103" s="2">
        <f>'PR-RAS'!E107</f>
        <v>5497.2699999999995</v>
      </c>
      <c r="E103" s="2">
        <v>0</v>
      </c>
      <c r="F103" s="2">
        <v>0</v>
      </c>
      <c r="G103" s="3">
        <f t="shared" si="0"/>
        <v>1661.3362199999997</v>
      </c>
      <c r="H103" s="3">
        <f t="shared" si="1"/>
        <v>0.33999999999923602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432.65</v>
      </c>
      <c r="D105" s="2">
        <f>'PR-RAS'!E109</f>
        <v>577.65</v>
      </c>
      <c r="E105" s="2">
        <v>0</v>
      </c>
      <c r="F105" s="2">
        <v>0</v>
      </c>
      <c r="G105" s="3">
        <f t="shared" si="0"/>
        <v>165.14679999999998</v>
      </c>
      <c r="H105" s="3">
        <f t="shared" si="1"/>
        <v>0.70000000000004547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4860.42</v>
      </c>
      <c r="D107" s="2">
        <f>'PR-RAS'!E111</f>
        <v>4919.62</v>
      </c>
      <c r="E107" s="2">
        <v>0</v>
      </c>
      <c r="F107" s="2">
        <v>0</v>
      </c>
      <c r="G107" s="3">
        <f t="shared" si="0"/>
        <v>1558.1639599999999</v>
      </c>
      <c r="H107" s="3">
        <f t="shared" si="1"/>
        <v>0.8000000000001819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109952.31</v>
      </c>
      <c r="D108" s="2">
        <f>'PR-RAS'!E112</f>
        <v>137268.94</v>
      </c>
      <c r="E108" s="2">
        <v>0</v>
      </c>
      <c r="F108" s="2">
        <v>0</v>
      </c>
      <c r="G108" s="3">
        <f t="shared" si="0"/>
        <v>41140.45033</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2605.52</v>
      </c>
      <c r="D111" s="2">
        <f>'PR-RAS'!E115</f>
        <v>13162.36</v>
      </c>
      <c r="E111" s="2">
        <v>0</v>
      </c>
      <c r="F111" s="2">
        <v>0</v>
      </c>
      <c r="G111" s="3">
        <f t="shared" si="0"/>
        <v>3182.3264000000004</v>
      </c>
      <c r="H111" s="3">
        <f t="shared" si="1"/>
        <v>0.84000000000060027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107346.79</v>
      </c>
      <c r="D113" s="2">
        <f>'PR-RAS'!E117</f>
        <v>124106.58</v>
      </c>
      <c r="E113" s="2">
        <v>0</v>
      </c>
      <c r="F113" s="2">
        <v>0</v>
      </c>
      <c r="G113" s="3">
        <f t="shared" si="0"/>
        <v>39822.714400000004</v>
      </c>
      <c r="H113" s="3">
        <f t="shared" si="1"/>
        <v>0.63000000000465661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4514082.79</v>
      </c>
      <c r="D116" s="2">
        <f>'PR-RAS'!E120</f>
        <v>7377930.1999999993</v>
      </c>
      <c r="E116" s="2">
        <v>0</v>
      </c>
      <c r="F116" s="2">
        <v>0</v>
      </c>
      <c r="G116" s="3">
        <f t="shared" si="0"/>
        <v>2216043.46685</v>
      </c>
      <c r="H116" s="3">
        <f t="shared" si="1"/>
        <v>0.40999999921768904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557859.05000000005</v>
      </c>
      <c r="D117" s="2">
        <f>'PR-RAS'!E121</f>
        <v>2788717.03</v>
      </c>
      <c r="E117" s="2">
        <v>0</v>
      </c>
      <c r="F117" s="2">
        <v>0</v>
      </c>
      <c r="G117" s="3">
        <f t="shared" si="0"/>
        <v>711694.00075999997</v>
      </c>
      <c r="H117" s="3">
        <f t="shared" si="1"/>
        <v>7.9999999841675162E-2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3956223.74</v>
      </c>
      <c r="D118" s="2">
        <f>'PR-RAS'!E122</f>
        <v>4589213.17</v>
      </c>
      <c r="E118" s="2">
        <v>0</v>
      </c>
      <c r="F118" s="2">
        <v>0</v>
      </c>
      <c r="G118" s="3">
        <f t="shared" si="0"/>
        <v>1536754.0593600001</v>
      </c>
      <c r="H118" s="3">
        <f t="shared" si="1"/>
        <v>0.42999999970197678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77359.839999999997</v>
      </c>
      <c r="D121" s="2">
        <f>'PR-RAS'!E125</f>
        <v>100795.67</v>
      </c>
      <c r="E121" s="2">
        <v>0</v>
      </c>
      <c r="F121" s="2">
        <v>0</v>
      </c>
      <c r="G121" s="3">
        <f t="shared" si="0"/>
        <v>33474.141599999995</v>
      </c>
      <c r="H121" s="3">
        <f t="shared" si="1"/>
        <v>0.49000000000523869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77359.839999999997</v>
      </c>
      <c r="D122" s="2">
        <f>'PR-RAS'!E126</f>
        <v>100795.67</v>
      </c>
      <c r="E122" s="2">
        <v>0</v>
      </c>
      <c r="F122" s="2">
        <v>0</v>
      </c>
      <c r="G122" s="3">
        <f t="shared" si="0"/>
        <v>33753.092779999999</v>
      </c>
      <c r="H122" s="3">
        <f t="shared" si="1"/>
        <v>0.49000000000523869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77359.839999999997</v>
      </c>
      <c r="D124" s="2">
        <f>'PR-RAS'!E128</f>
        <v>100795.67</v>
      </c>
      <c r="E124" s="2">
        <v>0</v>
      </c>
      <c r="F124" s="2">
        <v>0</v>
      </c>
      <c r="G124" s="3">
        <f t="shared" si="0"/>
        <v>34310.995139999999</v>
      </c>
      <c r="H124" s="3">
        <f t="shared" si="1"/>
        <v>0.49000000000523869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7350269.4699999997</v>
      </c>
      <c r="D148" s="2">
        <f>'PR-RAS'!E152</f>
        <v>9044498.709999999</v>
      </c>
      <c r="E148" s="2">
        <v>0</v>
      </c>
      <c r="F148" s="2">
        <v>0</v>
      </c>
      <c r="G148" s="3">
        <f t="shared" si="0"/>
        <v>3739572.2328299992</v>
      </c>
      <c r="H148" s="3">
        <f t="shared" si="1"/>
        <v>0.76000000070780516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695428.89000000013</v>
      </c>
      <c r="D149" s="2">
        <f>'PR-RAS'!E153</f>
        <v>931261.41</v>
      </c>
      <c r="E149" s="2">
        <v>0</v>
      </c>
      <c r="F149" s="2">
        <v>0</v>
      </c>
      <c r="G149" s="3">
        <f t="shared" si="0"/>
        <v>378576.85307999997</v>
      </c>
      <c r="H149" s="3">
        <f t="shared" si="1"/>
        <v>0.51999999990221113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535895.81000000006</v>
      </c>
      <c r="D150" s="2">
        <f>'PR-RAS'!E154</f>
        <v>719340.62</v>
      </c>
      <c r="E150" s="2">
        <v>0</v>
      </c>
      <c r="F150" s="2">
        <v>0</v>
      </c>
      <c r="G150" s="3">
        <f t="shared" si="0"/>
        <v>294211.98044999997</v>
      </c>
      <c r="H150" s="3">
        <f t="shared" si="1"/>
        <v>0.56999999994877726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535895.81000000006</v>
      </c>
      <c r="D151" s="2">
        <f>'PR-RAS'!E155</f>
        <v>719340.62</v>
      </c>
      <c r="E151" s="2">
        <v>0</v>
      </c>
      <c r="F151" s="2">
        <v>0</v>
      </c>
      <c r="G151" s="3">
        <f t="shared" si="0"/>
        <v>296186.5575</v>
      </c>
      <c r="H151" s="3">
        <f t="shared" si="1"/>
        <v>0.56999999994877726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71110.28</v>
      </c>
      <c r="D155" s="2">
        <f>'PR-RAS'!E159</f>
        <v>93229.66</v>
      </c>
      <c r="E155" s="2">
        <v>0</v>
      </c>
      <c r="F155" s="2">
        <v>0</v>
      </c>
      <c r="G155" s="3">
        <f t="shared" si="0"/>
        <v>39665.718399999998</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88422.8</v>
      </c>
      <c r="D156" s="2">
        <f>'PR-RAS'!E160</f>
        <v>118691.13</v>
      </c>
      <c r="E156" s="2">
        <v>0</v>
      </c>
      <c r="F156" s="2">
        <v>0</v>
      </c>
      <c r="G156" s="3">
        <f t="shared" si="0"/>
        <v>50499.784299999999</v>
      </c>
      <c r="H156" s="3">
        <f t="shared" si="1"/>
        <v>0.33000000000174623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88422.8</v>
      </c>
      <c r="D158" s="2">
        <f>'PR-RAS'!E162</f>
        <v>118691.13</v>
      </c>
      <c r="E158" s="2">
        <v>0</v>
      </c>
      <c r="F158" s="2">
        <v>0</v>
      </c>
      <c r="G158" s="3">
        <f t="shared" si="0"/>
        <v>51151.394419999997</v>
      </c>
      <c r="H158" s="3">
        <f t="shared" si="1"/>
        <v>0.33000000000174623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3169052.9800000004</v>
      </c>
      <c r="D160" s="2">
        <f>'PR-RAS'!E164</f>
        <v>3344258.85</v>
      </c>
      <c r="E160" s="2">
        <v>0</v>
      </c>
      <c r="F160" s="2">
        <v>0</v>
      </c>
      <c r="G160" s="3">
        <f t="shared" si="0"/>
        <v>1567353.7381199999</v>
      </c>
      <c r="H160" s="3">
        <f t="shared" si="1"/>
        <v>0.16999999945983291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20821.499999999996</v>
      </c>
      <c r="D161" s="2">
        <f>'PR-RAS'!E165</f>
        <v>36995.719999999994</v>
      </c>
      <c r="E161" s="2">
        <v>0</v>
      </c>
      <c r="F161" s="2">
        <v>0</v>
      </c>
      <c r="G161" s="3">
        <f t="shared" si="0"/>
        <v>15170.070399999999</v>
      </c>
      <c r="H161" s="3">
        <f t="shared" si="1"/>
        <v>0.78000000000974978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1595.62</v>
      </c>
      <c r="D162" s="2">
        <f>'PR-RAS'!E166</f>
        <v>2945.78</v>
      </c>
      <c r="E162" s="2">
        <v>0</v>
      </c>
      <c r="F162" s="2">
        <v>0</v>
      </c>
      <c r="G162" s="3">
        <f t="shared" si="0"/>
        <v>1205.43598</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17795.919999999998</v>
      </c>
      <c r="D163" s="2">
        <f>'PR-RAS'!E167</f>
        <v>27807.919999999998</v>
      </c>
      <c r="E163" s="2">
        <v>0</v>
      </c>
      <c r="F163" s="2">
        <v>0</v>
      </c>
      <c r="G163" s="3">
        <f t="shared" si="0"/>
        <v>11892.705119999999</v>
      </c>
      <c r="H163" s="3">
        <f t="shared" si="1"/>
        <v>0.16000000000349246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1145.58</v>
      </c>
      <c r="D164" s="2">
        <f>'PR-RAS'!E168</f>
        <v>5651</v>
      </c>
      <c r="E164" s="2">
        <v>0</v>
      </c>
      <c r="F164" s="2">
        <v>0</v>
      </c>
      <c r="G164" s="3">
        <f t="shared" si="0"/>
        <v>2028.9555400000002</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284.38</v>
      </c>
      <c r="D165" s="2">
        <f>'PR-RAS'!E169</f>
        <v>591.02</v>
      </c>
      <c r="E165" s="2">
        <v>0</v>
      </c>
      <c r="F165" s="2">
        <v>0</v>
      </c>
      <c r="G165" s="3">
        <f t="shared" si="0"/>
        <v>240.49288000000001</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172719.77</v>
      </c>
      <c r="D166" s="2">
        <f>'PR-RAS'!E170</f>
        <v>203383.3</v>
      </c>
      <c r="E166" s="2">
        <v>0</v>
      </c>
      <c r="F166" s="2">
        <v>0</v>
      </c>
      <c r="G166" s="3">
        <f t="shared" si="0"/>
        <v>95615.251050000006</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18952.240000000002</v>
      </c>
      <c r="D167" s="2">
        <f>'PR-RAS'!E171</f>
        <v>21995.14</v>
      </c>
      <c r="E167" s="2">
        <v>0</v>
      </c>
      <c r="F167" s="2">
        <v>0</v>
      </c>
      <c r="G167" s="3">
        <f t="shared" si="0"/>
        <v>10448.458320000002</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149660.32</v>
      </c>
      <c r="D169" s="2">
        <f>'PR-RAS'!E173</f>
        <v>167634.68</v>
      </c>
      <c r="E169" s="2">
        <v>0</v>
      </c>
      <c r="F169" s="2">
        <v>0</v>
      </c>
      <c r="G169" s="3">
        <f t="shared" si="0"/>
        <v>81468.18624000001</v>
      </c>
      <c r="H169" s="3">
        <f t="shared" si="1"/>
        <v>0.64000000001396984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654.05999999999995</v>
      </c>
      <c r="D170" s="2">
        <f>'PR-RAS'!E174</f>
        <v>2539.7399999999998</v>
      </c>
      <c r="E170" s="2">
        <v>0</v>
      </c>
      <c r="F170" s="2">
        <v>0</v>
      </c>
      <c r="G170" s="3">
        <f t="shared" si="0"/>
        <v>968.96825999999987</v>
      </c>
      <c r="H170" s="3">
        <f t="shared" si="1"/>
        <v>0.32000000000016371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3453.15</v>
      </c>
      <c r="D171" s="2">
        <f>'PR-RAS'!E175</f>
        <v>10774.52</v>
      </c>
      <c r="E171" s="2">
        <v>0</v>
      </c>
      <c r="F171" s="2">
        <v>0</v>
      </c>
      <c r="G171" s="3">
        <f t="shared" si="0"/>
        <v>4250.3723000000009</v>
      </c>
      <c r="H171" s="3">
        <f t="shared" si="1"/>
        <v>0.62999999999965439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439.22</v>
      </c>
      <c r="E173" s="2">
        <v>0</v>
      </c>
      <c r="F173" s="2">
        <v>0</v>
      </c>
      <c r="G173" s="3">
        <f t="shared" si="0"/>
        <v>151.09168</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2847192.4200000004</v>
      </c>
      <c r="D174" s="2">
        <f>'PR-RAS'!E178</f>
        <v>2866190.5900000003</v>
      </c>
      <c r="E174" s="2">
        <v>0</v>
      </c>
      <c r="F174" s="2">
        <v>0</v>
      </c>
      <c r="G174" s="3">
        <f t="shared" si="0"/>
        <v>1484266.2328000001</v>
      </c>
      <c r="H174" s="3">
        <f t="shared" si="1"/>
        <v>0.83000000007450581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325318.27</v>
      </c>
      <c r="D175" s="2">
        <f>'PR-RAS'!E179</f>
        <v>383099.64</v>
      </c>
      <c r="E175" s="2">
        <v>0</v>
      </c>
      <c r="F175" s="2">
        <v>0</v>
      </c>
      <c r="G175" s="3">
        <f t="shared" si="0"/>
        <v>189924.05369999999</v>
      </c>
      <c r="H175" s="3">
        <f t="shared" si="1"/>
        <v>0.63000000000465661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1726992.45</v>
      </c>
      <c r="D176" s="2">
        <f>'PR-RAS'!E180</f>
        <v>1330545.8500000001</v>
      </c>
      <c r="E176" s="2">
        <v>0</v>
      </c>
      <c r="F176" s="2">
        <v>0</v>
      </c>
      <c r="G176" s="3">
        <f t="shared" si="0"/>
        <v>767914.72625000007</v>
      </c>
      <c r="H176" s="3">
        <f t="shared" si="1"/>
        <v>0.59999999986030161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44616.160000000003</v>
      </c>
      <c r="D177" s="2">
        <f>'PR-RAS'!E181</f>
        <v>61283.61</v>
      </c>
      <c r="E177" s="2">
        <v>0</v>
      </c>
      <c r="F177" s="2">
        <v>0</v>
      </c>
      <c r="G177" s="3">
        <f t="shared" si="0"/>
        <v>29424.274880000001</v>
      </c>
      <c r="H177" s="3">
        <f t="shared" si="1"/>
        <v>0.55000000000291038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359784.45</v>
      </c>
      <c r="D178" s="2">
        <f>'PR-RAS'!E182</f>
        <v>497478.57</v>
      </c>
      <c r="E178" s="2">
        <v>0</v>
      </c>
      <c r="F178" s="2">
        <v>0</v>
      </c>
      <c r="G178" s="3">
        <f t="shared" si="0"/>
        <v>239789.26143000001</v>
      </c>
      <c r="H178" s="3">
        <f t="shared" si="1"/>
        <v>0.88000000000465661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61114.68</v>
      </c>
      <c r="D179" s="2">
        <f>'PR-RAS'!E183</f>
        <v>70324.710000000006</v>
      </c>
      <c r="E179" s="2">
        <v>0</v>
      </c>
      <c r="F179" s="2">
        <v>0</v>
      </c>
      <c r="G179" s="3">
        <f t="shared" si="0"/>
        <v>35914.0098</v>
      </c>
      <c r="H179" s="3">
        <f t="shared" si="1"/>
        <v>0.60999999999330612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46704.06</v>
      </c>
      <c r="D180" s="2">
        <f>'PR-RAS'!E184</f>
        <v>59680.11</v>
      </c>
      <c r="E180" s="2">
        <v>0</v>
      </c>
      <c r="F180" s="2">
        <v>0</v>
      </c>
      <c r="G180" s="3">
        <f t="shared" si="0"/>
        <v>29725.506119999998</v>
      </c>
      <c r="H180" s="3">
        <f t="shared" si="1"/>
        <v>0.16999999999825377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130690.66</v>
      </c>
      <c r="D181" s="2">
        <f>'PR-RAS'!E185</f>
        <v>243438.2</v>
      </c>
      <c r="E181" s="2">
        <v>0</v>
      </c>
      <c r="F181" s="2">
        <v>0</v>
      </c>
      <c r="G181" s="3">
        <f t="shared" si="0"/>
        <v>111162.0708</v>
      </c>
      <c r="H181" s="3">
        <f t="shared" si="1"/>
        <v>0.54000000000814907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24158.75</v>
      </c>
      <c r="D182" s="2">
        <f>'PR-RAS'!E186</f>
        <v>27157.71</v>
      </c>
      <c r="E182" s="2">
        <v>0</v>
      </c>
      <c r="F182" s="2">
        <v>0</v>
      </c>
      <c r="G182" s="3">
        <f t="shared" si="0"/>
        <v>14203.824769999999</v>
      </c>
      <c r="H182" s="3">
        <f t="shared" si="1"/>
        <v>0.54000000000087311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127812.94</v>
      </c>
      <c r="D183" s="2">
        <f>'PR-RAS'!E187</f>
        <v>193182.19</v>
      </c>
      <c r="E183" s="2">
        <v>0</v>
      </c>
      <c r="F183" s="2">
        <v>0</v>
      </c>
      <c r="G183" s="3">
        <f t="shared" si="0"/>
        <v>93580.272240000006</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1818.69</v>
      </c>
      <c r="E184" s="2">
        <v>0</v>
      </c>
      <c r="F184" s="2">
        <v>0</v>
      </c>
      <c r="G184" s="3">
        <f t="shared" si="0"/>
        <v>665.64053999999999</v>
      </c>
      <c r="H184" s="3">
        <f t="shared" si="1"/>
        <v>0.30999999999994543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128319.29</v>
      </c>
      <c r="D190" s="2">
        <f>'PR-RAS'!E194</f>
        <v>235870.55</v>
      </c>
      <c r="E190" s="2">
        <v>0</v>
      </c>
      <c r="F190" s="2">
        <v>0</v>
      </c>
      <c r="G190" s="3">
        <f t="shared" si="0"/>
        <v>113411.41371000001</v>
      </c>
      <c r="H190" s="3">
        <f t="shared" si="1"/>
        <v>0.74000000000523869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52308.95</v>
      </c>
      <c r="D191" s="2">
        <f>'PR-RAS'!E195</f>
        <v>84514.18</v>
      </c>
      <c r="E191" s="2">
        <v>0</v>
      </c>
      <c r="F191" s="2">
        <v>0</v>
      </c>
      <c r="G191" s="3">
        <f t="shared" si="0"/>
        <v>42054.088900000002</v>
      </c>
      <c r="H191" s="3">
        <f t="shared" si="1"/>
        <v>0.22999999999592546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9231.7099999999991</v>
      </c>
      <c r="D192" s="2">
        <f>'PR-RAS'!E196</f>
        <v>9754.4599999999991</v>
      </c>
      <c r="E192" s="2">
        <v>0</v>
      </c>
      <c r="F192" s="2">
        <v>0</v>
      </c>
      <c r="G192" s="3">
        <f t="shared" si="0"/>
        <v>5489.4603299999999</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30329.73</v>
      </c>
      <c r="D193" s="2">
        <f>'PR-RAS'!E197</f>
        <v>48445.88</v>
      </c>
      <c r="E193" s="2">
        <v>0</v>
      </c>
      <c r="F193" s="2">
        <v>0</v>
      </c>
      <c r="G193" s="3">
        <f t="shared" si="0"/>
        <v>24426.52608</v>
      </c>
      <c r="H193" s="3">
        <f t="shared" si="1"/>
        <v>0.3900000000030559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11057.08</v>
      </c>
      <c r="D194" s="2">
        <f>'PR-RAS'!E198</f>
        <v>13700.74</v>
      </c>
      <c r="E194" s="2">
        <v>0</v>
      </c>
      <c r="F194" s="2">
        <v>0</v>
      </c>
      <c r="G194" s="3">
        <f t="shared" si="0"/>
        <v>7422.5020799999993</v>
      </c>
      <c r="H194" s="3">
        <f t="shared" si="1"/>
        <v>0.34000000000014552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13209.84</v>
      </c>
      <c r="D195" s="2">
        <f>'PR-RAS'!E199</f>
        <v>8235.9699999999993</v>
      </c>
      <c r="E195" s="2">
        <v>0</v>
      </c>
      <c r="F195" s="2">
        <v>0</v>
      </c>
      <c r="G195" s="3">
        <f t="shared" si="0"/>
        <v>5758.2653199999995</v>
      </c>
      <c r="H195" s="3">
        <f t="shared" si="1"/>
        <v>0.19000000000050932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400</v>
      </c>
      <c r="D196" s="2">
        <f>'PR-RAS'!E200</f>
        <v>48830.21</v>
      </c>
      <c r="E196" s="2">
        <v>0</v>
      </c>
      <c r="F196" s="2">
        <v>0</v>
      </c>
      <c r="G196" s="3">
        <f t="shared" si="0"/>
        <v>19121.781900000002</v>
      </c>
      <c r="H196" s="3">
        <f t="shared" si="1"/>
        <v>0.20999999999912689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11781.98</v>
      </c>
      <c r="D197" s="2">
        <f>'PR-RAS'!E201</f>
        <v>22389.11</v>
      </c>
      <c r="E197" s="2">
        <v>0</v>
      </c>
      <c r="F197" s="2">
        <v>0</v>
      </c>
      <c r="G197" s="3">
        <f t="shared" si="0"/>
        <v>11085.799199999999</v>
      </c>
      <c r="H197" s="3">
        <f t="shared" si="1"/>
        <v>0.13000000000101863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18843.419999999998</v>
      </c>
      <c r="D198" s="2">
        <f>'PR-RAS'!E202</f>
        <v>5264.5499999999993</v>
      </c>
      <c r="E198" s="2">
        <v>0</v>
      </c>
      <c r="F198" s="2">
        <v>0</v>
      </c>
      <c r="G198" s="3">
        <f t="shared" si="0"/>
        <v>5786.3864399999993</v>
      </c>
      <c r="H198" s="3">
        <f t="shared" si="1"/>
        <v>0.86999999999898137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14818.5</v>
      </c>
      <c r="D204" s="2">
        <f>'PR-RAS'!E208</f>
        <v>1503.12</v>
      </c>
      <c r="E204" s="2">
        <v>0</v>
      </c>
      <c r="F204" s="2">
        <v>0</v>
      </c>
      <c r="G204" s="3">
        <f t="shared" si="0"/>
        <v>3618.4222199999999</v>
      </c>
      <c r="H204" s="3">
        <f t="shared" si="1"/>
        <v>0.61999999999989086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14818.5</v>
      </c>
      <c r="D207" s="2">
        <f>'PR-RAS'!E211</f>
        <v>1503.12</v>
      </c>
      <c r="E207" s="2">
        <v>0</v>
      </c>
      <c r="F207" s="2">
        <v>0</v>
      </c>
      <c r="G207" s="3">
        <f t="shared" si="0"/>
        <v>3671.8964399999995</v>
      </c>
      <c r="H207" s="3">
        <f t="shared" si="1"/>
        <v>0.61999999999989086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4024.92</v>
      </c>
      <c r="D212" s="2">
        <f>'PR-RAS'!E216</f>
        <v>3761.43</v>
      </c>
      <c r="E212" s="2">
        <v>0</v>
      </c>
      <c r="F212" s="2">
        <v>0</v>
      </c>
      <c r="G212" s="3">
        <f t="shared" si="0"/>
        <v>2436.5815799999996</v>
      </c>
      <c r="H212" s="3">
        <f t="shared" si="1"/>
        <v>0.50999999999976353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2765.09</v>
      </c>
      <c r="D213" s="2">
        <f>'PR-RAS'!E217</f>
        <v>3007.02</v>
      </c>
      <c r="E213" s="2">
        <v>0</v>
      </c>
      <c r="F213" s="2">
        <v>0</v>
      </c>
      <c r="G213" s="3">
        <f t="shared" si="0"/>
        <v>1861.1755600000001</v>
      </c>
      <c r="H213" s="3">
        <f t="shared" si="1"/>
        <v>0.11000000000012733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67.72</v>
      </c>
      <c r="D215" s="2">
        <f>'PR-RAS'!E219</f>
        <v>11.56</v>
      </c>
      <c r="E215" s="2">
        <v>0</v>
      </c>
      <c r="F215" s="2">
        <v>0</v>
      </c>
      <c r="G215" s="3">
        <f t="shared" si="0"/>
        <v>19.43976</v>
      </c>
      <c r="H215" s="3">
        <f t="shared" si="1"/>
        <v>0.72000000000000064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1192.1099999999999</v>
      </c>
      <c r="D216" s="2">
        <f>'PR-RAS'!E220</f>
        <v>742.85</v>
      </c>
      <c r="E216" s="2">
        <v>0</v>
      </c>
      <c r="F216" s="2">
        <v>0</v>
      </c>
      <c r="G216" s="3">
        <f t="shared" si="0"/>
        <v>575.72915</v>
      </c>
      <c r="H216" s="3">
        <f t="shared" si="1"/>
        <v>0.25999999999987722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783960.48</v>
      </c>
      <c r="D217" s="2">
        <f>'PR-RAS'!E221</f>
        <v>1150628.47</v>
      </c>
      <c r="E217" s="2">
        <v>0</v>
      </c>
      <c r="F217" s="2">
        <v>0</v>
      </c>
      <c r="G217" s="3">
        <f t="shared" si="0"/>
        <v>666406.96271999995</v>
      </c>
      <c r="H217" s="3">
        <f t="shared" si="1"/>
        <v>0.94999999995343387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423387.96</v>
      </c>
      <c r="D218" s="2">
        <f>'PR-RAS'!E222</f>
        <v>623253.48</v>
      </c>
      <c r="E218" s="2">
        <v>0</v>
      </c>
      <c r="F218" s="2">
        <v>0</v>
      </c>
      <c r="G218" s="3">
        <f t="shared" si="0"/>
        <v>362367.19763999997</v>
      </c>
      <c r="H218" s="3">
        <f t="shared" si="1"/>
        <v>0.51999999996041879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423387.96</v>
      </c>
      <c r="D220" s="2">
        <f>'PR-RAS'!E224</f>
        <v>623253.48</v>
      </c>
      <c r="E220" s="2">
        <v>0</v>
      </c>
      <c r="F220" s="2">
        <v>0</v>
      </c>
      <c r="G220" s="3">
        <f t="shared" si="0"/>
        <v>365706.98748000001</v>
      </c>
      <c r="H220" s="3">
        <f t="shared" si="1"/>
        <v>0.51999999996041879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360572.52</v>
      </c>
      <c r="D221" s="2">
        <f>'PR-RAS'!E225</f>
        <v>527374.99</v>
      </c>
      <c r="E221" s="2">
        <v>0</v>
      </c>
      <c r="F221" s="2">
        <v>0</v>
      </c>
      <c r="G221" s="3">
        <f t="shared" si="0"/>
        <v>311370.95</v>
      </c>
      <c r="H221" s="3">
        <f t="shared" si="1"/>
        <v>0.48999999999068677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360572.52</v>
      </c>
      <c r="D223" s="2">
        <f>'PR-RAS'!E227</f>
        <v>494144.49</v>
      </c>
      <c r="E223" s="2">
        <v>0</v>
      </c>
      <c r="F223" s="2">
        <v>0</v>
      </c>
      <c r="G223" s="3">
        <f t="shared" si="0"/>
        <v>299447.25300000003</v>
      </c>
      <c r="H223" s="3">
        <f t="shared" si="1"/>
        <v>0.96999999997206032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33230.5</v>
      </c>
      <c r="E224" s="2">
        <v>0</v>
      </c>
      <c r="F224" s="2">
        <v>0</v>
      </c>
      <c r="G224" s="3">
        <f t="shared" si="0"/>
        <v>14820.803</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1228125.23</v>
      </c>
      <c r="D226" s="2">
        <f>'PR-RAS'!E230</f>
        <v>1849417.8599999999</v>
      </c>
      <c r="E226" s="2">
        <v>0</v>
      </c>
      <c r="F226" s="2">
        <v>0</v>
      </c>
      <c r="G226" s="3">
        <f t="shared" si="0"/>
        <v>1108566.2137499999</v>
      </c>
      <c r="H226" s="3">
        <f t="shared" si="1"/>
        <v>0.37000000011175871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1248.31</v>
      </c>
      <c r="D233" s="2">
        <f>'PR-RAS'!E237</f>
        <v>118858.01</v>
      </c>
      <c r="E233" s="2">
        <v>0</v>
      </c>
      <c r="F233" s="2">
        <v>0</v>
      </c>
      <c r="G233" s="3">
        <f t="shared" si="0"/>
        <v>55439.724560000002</v>
      </c>
      <c r="H233" s="3">
        <f t="shared" si="1"/>
        <v>0.31999999999470674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1248.31</v>
      </c>
      <c r="D234" s="2">
        <f>'PR-RAS'!E238</f>
        <v>45240.639999999999</v>
      </c>
      <c r="E234" s="2">
        <v>0</v>
      </c>
      <c r="F234" s="2">
        <v>0</v>
      </c>
      <c r="G234" s="3">
        <f t="shared" si="0"/>
        <v>21372.994470000001</v>
      </c>
      <c r="H234" s="3">
        <f t="shared" si="1"/>
        <v>0.67000000000052751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73617.37</v>
      </c>
      <c r="E235" s="2">
        <v>0</v>
      </c>
      <c r="F235" s="2">
        <v>0</v>
      </c>
      <c r="G235" s="3">
        <f t="shared" si="0"/>
        <v>34452.92916</v>
      </c>
      <c r="H235" s="3">
        <f t="shared" si="1"/>
        <v>0.36999999999534339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188573.3</v>
      </c>
      <c r="D242" s="2">
        <f>'PR-RAS'!E246</f>
        <v>330142.96000000002</v>
      </c>
      <c r="E242" s="2">
        <v>0</v>
      </c>
      <c r="F242" s="2">
        <v>0</v>
      </c>
      <c r="G242" s="3">
        <f t="shared" si="0"/>
        <v>204575.07201999999</v>
      </c>
      <c r="H242" s="3">
        <f t="shared" si="1"/>
        <v>0.33999999996740371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183491.61</v>
      </c>
      <c r="D243" s="2">
        <f>'PR-RAS'!E247</f>
        <v>270061.28000000003</v>
      </c>
      <c r="E243" s="2">
        <v>0</v>
      </c>
      <c r="F243" s="2">
        <v>0</v>
      </c>
      <c r="G243" s="3">
        <f t="shared" si="0"/>
        <v>175114.62914</v>
      </c>
      <c r="H243" s="3">
        <f t="shared" si="1"/>
        <v>0.67000000004190952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5081.6899999999996</v>
      </c>
      <c r="D244" s="2">
        <f>'PR-RAS'!E248</f>
        <v>60081.68</v>
      </c>
      <c r="E244" s="2">
        <v>0</v>
      </c>
      <c r="F244" s="2">
        <v>0</v>
      </c>
      <c r="G244" s="3">
        <f t="shared" si="0"/>
        <v>30434.547149999999</v>
      </c>
      <c r="H244" s="3">
        <f t="shared" si="1"/>
        <v>0.63000000000010914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1038303.62</v>
      </c>
      <c r="D246" s="2">
        <f>'PR-RAS'!E250</f>
        <v>1400416.89</v>
      </c>
      <c r="E246" s="2">
        <v>0</v>
      </c>
      <c r="F246" s="2">
        <v>0</v>
      </c>
      <c r="G246" s="3">
        <f t="shared" si="0"/>
        <v>940588.66299999994</v>
      </c>
      <c r="H246" s="3">
        <f t="shared" si="1"/>
        <v>0.4900000001071021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1027779.72</v>
      </c>
      <c r="D247" s="2">
        <f>'PR-RAS'!E251</f>
        <v>1389920.65</v>
      </c>
      <c r="E247" s="2">
        <v>0</v>
      </c>
      <c r="F247" s="2">
        <v>0</v>
      </c>
      <c r="G247" s="3">
        <f t="shared" si="0"/>
        <v>936674.77091999992</v>
      </c>
      <c r="H247" s="3">
        <f t="shared" si="1"/>
        <v>0.63000000012107193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10523.9</v>
      </c>
      <c r="D248" s="2">
        <f>'PR-RAS'!E252</f>
        <v>10496.24</v>
      </c>
      <c r="E248" s="2">
        <v>0</v>
      </c>
      <c r="F248" s="2">
        <v>0</v>
      </c>
      <c r="G248" s="3">
        <f t="shared" si="0"/>
        <v>7784.5458599999993</v>
      </c>
      <c r="H248" s="3">
        <f t="shared" si="1"/>
        <v>0.34000000000014552</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484438.43</v>
      </c>
      <c r="D258" s="2">
        <f>'PR-RAS'!E262</f>
        <v>557663.07000000007</v>
      </c>
      <c r="E258" s="2">
        <v>0</v>
      </c>
      <c r="F258" s="2">
        <v>0</v>
      </c>
      <c r="G258" s="3">
        <f t="shared" si="0"/>
        <v>411139.49449000001</v>
      </c>
      <c r="H258" s="3">
        <f t="shared" si="1"/>
        <v>0.50000000005820766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484438.43</v>
      </c>
      <c r="D265" s="2">
        <f>'PR-RAS'!E269</f>
        <v>557663.07000000007</v>
      </c>
      <c r="E265" s="2">
        <v>0</v>
      </c>
      <c r="F265" s="2">
        <v>0</v>
      </c>
      <c r="G265" s="3">
        <f t="shared" si="0"/>
        <v>422337.84648000007</v>
      </c>
      <c r="H265" s="3">
        <f t="shared" si="1"/>
        <v>0.50000000005820766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289401</v>
      </c>
      <c r="D266" s="2">
        <f>'PR-RAS'!E270</f>
        <v>356850.89</v>
      </c>
      <c r="E266" s="2">
        <v>0</v>
      </c>
      <c r="F266" s="2">
        <v>0</v>
      </c>
      <c r="G266" s="3">
        <f t="shared" si="0"/>
        <v>265822.23670000001</v>
      </c>
      <c r="H266" s="3">
        <f t="shared" si="1"/>
        <v>0.10999999998603016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195037.43</v>
      </c>
      <c r="D267" s="2">
        <f>'PR-RAS'!E271</f>
        <v>200812.18</v>
      </c>
      <c r="E267" s="2">
        <v>0</v>
      </c>
      <c r="F267" s="2">
        <v>0</v>
      </c>
      <c r="G267" s="3">
        <f t="shared" si="0"/>
        <v>158712.03614000001</v>
      </c>
      <c r="H267" s="3">
        <f t="shared" si="1"/>
        <v>0.60999999998603016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970420.03999999992</v>
      </c>
      <c r="D269" s="2">
        <f>'PR-RAS'!E273</f>
        <v>1206004.5</v>
      </c>
      <c r="E269" s="2">
        <v>0</v>
      </c>
      <c r="F269" s="2">
        <v>0</v>
      </c>
      <c r="G269" s="3">
        <f t="shared" si="0"/>
        <v>906490.98272000009</v>
      </c>
      <c r="H269" s="3">
        <f t="shared" si="1"/>
        <v>0.53999999992083758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869726.19</v>
      </c>
      <c r="D270" s="2">
        <f>'PR-RAS'!E274</f>
        <v>889858.59000000008</v>
      </c>
      <c r="E270" s="2">
        <v>0</v>
      </c>
      <c r="F270" s="2">
        <v>0</v>
      </c>
      <c r="G270" s="3">
        <f t="shared" si="0"/>
        <v>712700.26653000002</v>
      </c>
      <c r="H270" s="3">
        <f t="shared" si="1"/>
        <v>0.59999999986030161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850280.21</v>
      </c>
      <c r="D271" s="2">
        <f>'PR-RAS'!E275</f>
        <v>869870.28</v>
      </c>
      <c r="E271" s="2">
        <v>0</v>
      </c>
      <c r="F271" s="2">
        <v>0</v>
      </c>
      <c r="G271" s="3">
        <f t="shared" si="0"/>
        <v>699305.60790000006</v>
      </c>
      <c r="H271" s="3">
        <f t="shared" si="1"/>
        <v>0.48999999999068677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19445.98</v>
      </c>
      <c r="D272" s="2">
        <f>'PR-RAS'!E276</f>
        <v>19988.310000000001</v>
      </c>
      <c r="E272" s="2">
        <v>0</v>
      </c>
      <c r="F272" s="2">
        <v>0</v>
      </c>
      <c r="G272" s="3">
        <f t="shared" si="0"/>
        <v>16103.524600000002</v>
      </c>
      <c r="H272" s="3">
        <f t="shared" si="1"/>
        <v>0.33000000000174623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15138.85</v>
      </c>
      <c r="D274" s="2">
        <f>'PR-RAS'!E278</f>
        <v>47413.86</v>
      </c>
      <c r="E274" s="2">
        <v>0</v>
      </c>
      <c r="F274" s="2">
        <v>0</v>
      </c>
      <c r="G274" s="3">
        <f t="shared" si="0"/>
        <v>30020.873610000002</v>
      </c>
      <c r="H274" s="3">
        <f t="shared" si="1"/>
        <v>0.28999999999905413</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15138.85</v>
      </c>
      <c r="D275" s="2">
        <f>'PR-RAS'!E279</f>
        <v>47413.86</v>
      </c>
      <c r="E275" s="2">
        <v>0</v>
      </c>
      <c r="F275" s="2">
        <v>0</v>
      </c>
      <c r="G275" s="3">
        <f t="shared" ref="G275:G528" si="12">(B275/1000)*(C275*1+D275*2)</f>
        <v>30130.840180000003</v>
      </c>
      <c r="H275" s="3">
        <f t="shared" ref="H275:H528" si="13">ABS(C275-ROUND(C275,0))+ABS(D275-ROUND(D275,0))</f>
        <v>0.28999999999905413</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300</v>
      </c>
      <c r="E279" s="2">
        <v>0</v>
      </c>
      <c r="F279" s="2">
        <v>0</v>
      </c>
      <c r="G279" s="3">
        <f t="shared" si="12"/>
        <v>166.8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300</v>
      </c>
      <c r="E280" s="2">
        <v>0</v>
      </c>
      <c r="F280" s="2">
        <v>0</v>
      </c>
      <c r="G280" s="3">
        <f t="shared" si="12"/>
        <v>167.4</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85555</v>
      </c>
      <c r="D285" s="2">
        <f>'PR-RAS'!E289</f>
        <v>268432.05</v>
      </c>
      <c r="E285" s="2">
        <v>0</v>
      </c>
      <c r="F285" s="2">
        <v>0</v>
      </c>
      <c r="G285" s="3">
        <f t="shared" si="12"/>
        <v>176767.02439999997</v>
      </c>
      <c r="H285" s="3">
        <f t="shared" si="13"/>
        <v>4.9999999988358468E-2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85555</v>
      </c>
      <c r="D286" s="2">
        <f>'PR-RAS'!E290</f>
        <v>268432.05</v>
      </c>
      <c r="E286" s="2">
        <v>0</v>
      </c>
      <c r="F286" s="2">
        <v>0</v>
      </c>
      <c r="G286" s="3">
        <f t="shared" si="12"/>
        <v>177389.44349999996</v>
      </c>
      <c r="H286" s="3">
        <f t="shared" si="13"/>
        <v>4.9999999988358468E-2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7350269.4699999997</v>
      </c>
      <c r="D295" s="2">
        <f>'PR-RAS'!E299</f>
        <v>9044498.709999999</v>
      </c>
      <c r="E295" s="2">
        <v>0</v>
      </c>
      <c r="F295" s="2">
        <v>0</v>
      </c>
      <c r="G295" s="3">
        <f t="shared" si="12"/>
        <v>7479144.4656599984</v>
      </c>
      <c r="H295" s="3">
        <f t="shared" si="13"/>
        <v>0.76000000070780516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3440382.7700000005</v>
      </c>
      <c r="D296" s="2">
        <f>'PR-RAS'!E300</f>
        <v>5049825.32</v>
      </c>
      <c r="E296" s="2">
        <v>0</v>
      </c>
      <c r="F296" s="2">
        <v>0</v>
      </c>
      <c r="G296" s="3">
        <f t="shared" si="12"/>
        <v>3994309.8559499998</v>
      </c>
      <c r="H296" s="3">
        <f t="shared" si="13"/>
        <v>0.54999999981373549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6095713.2699999996</v>
      </c>
      <c r="D298" s="2">
        <f>'PR-RAS'!E302</f>
        <v>6583259.75</v>
      </c>
      <c r="E298" s="2">
        <v>0</v>
      </c>
      <c r="F298" s="2">
        <v>0</v>
      </c>
      <c r="G298" s="3">
        <f t="shared" si="12"/>
        <v>5720883.1326899994</v>
      </c>
      <c r="H298" s="3">
        <f t="shared" si="13"/>
        <v>0.51999999955296516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2340349.1800000002</v>
      </c>
      <c r="D300" s="2">
        <f>'PR-RAS'!E304</f>
        <v>2201178.4900000002</v>
      </c>
      <c r="E300" s="2">
        <v>0</v>
      </c>
      <c r="F300" s="2">
        <v>0</v>
      </c>
      <c r="G300" s="3">
        <f t="shared" si="12"/>
        <v>2016069.1418399999</v>
      </c>
      <c r="H300" s="3">
        <f t="shared" si="13"/>
        <v>0.67000000039115548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13907.98</v>
      </c>
      <c r="D301" s="2">
        <f>'PR-RAS'!E305</f>
        <v>9657.64</v>
      </c>
      <c r="E301" s="2">
        <v>0</v>
      </c>
      <c r="F301" s="2">
        <v>0</v>
      </c>
      <c r="G301" s="3">
        <f t="shared" si="12"/>
        <v>9966.9779999999973</v>
      </c>
      <c r="H301" s="3">
        <f t="shared" si="13"/>
        <v>0.38000000000101863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28984.43</v>
      </c>
      <c r="D303" s="2">
        <f>'PR-RAS'!E308</f>
        <v>280163.03999999998</v>
      </c>
      <c r="E303" s="2">
        <v>0</v>
      </c>
      <c r="F303" s="2">
        <v>0</v>
      </c>
      <c r="G303" s="3">
        <f t="shared" si="12"/>
        <v>177971.77402000001</v>
      </c>
      <c r="H303" s="3">
        <f t="shared" si="13"/>
        <v>0.46999999997933628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28940.91</v>
      </c>
      <c r="D304" s="2">
        <f>'PR-RAS'!E309</f>
        <v>279948.23</v>
      </c>
      <c r="E304" s="2">
        <v>0</v>
      </c>
      <c r="F304" s="2">
        <v>0</v>
      </c>
      <c r="G304" s="3">
        <f t="shared" si="12"/>
        <v>178417.72310999999</v>
      </c>
      <c r="H304" s="3">
        <f t="shared" si="13"/>
        <v>0.31999999998151907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28940.91</v>
      </c>
      <c r="D305" s="2">
        <f>'PR-RAS'!E310</f>
        <v>279948.23</v>
      </c>
      <c r="E305" s="2">
        <v>0</v>
      </c>
      <c r="F305" s="2">
        <v>0</v>
      </c>
      <c r="G305" s="3">
        <f t="shared" si="12"/>
        <v>179006.56047999999</v>
      </c>
      <c r="H305" s="3">
        <f t="shared" si="13"/>
        <v>0.31999999998151907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28940.91</v>
      </c>
      <c r="D306" s="2">
        <f>'PR-RAS'!E311</f>
        <v>279948.23</v>
      </c>
      <c r="E306" s="2">
        <v>0</v>
      </c>
      <c r="F306" s="2">
        <v>0</v>
      </c>
      <c r="G306" s="3">
        <f t="shared" si="12"/>
        <v>179595.39785000001</v>
      </c>
      <c r="H306" s="3">
        <f t="shared" si="13"/>
        <v>0.31999999998151907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43.52</v>
      </c>
      <c r="D316" s="2">
        <f>'PR-RAS'!E321</f>
        <v>214.81</v>
      </c>
      <c r="E316" s="2">
        <v>0</v>
      </c>
      <c r="F316" s="2">
        <v>0</v>
      </c>
      <c r="G316" s="3">
        <f t="shared" si="12"/>
        <v>149.03909999999999</v>
      </c>
      <c r="H316" s="3">
        <f t="shared" si="13"/>
        <v>0.6699999999999946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43.52</v>
      </c>
      <c r="D317" s="2">
        <f>'PR-RAS'!E322</f>
        <v>214.81</v>
      </c>
      <c r="E317" s="2">
        <v>0</v>
      </c>
      <c r="F317" s="2">
        <v>0</v>
      </c>
      <c r="G317" s="3">
        <f t="shared" si="12"/>
        <v>149.51223999999999</v>
      </c>
      <c r="H317" s="3">
        <f t="shared" si="13"/>
        <v>0.6699999999999946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43.52</v>
      </c>
      <c r="D318" s="2">
        <f>'PR-RAS'!E323</f>
        <v>214.81</v>
      </c>
      <c r="E318" s="2">
        <v>0</v>
      </c>
      <c r="F318" s="2">
        <v>0</v>
      </c>
      <c r="G318" s="3">
        <f t="shared" si="12"/>
        <v>149.98537999999999</v>
      </c>
      <c r="H318" s="3">
        <f t="shared" si="13"/>
        <v>0.6699999999999946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2924726.95</v>
      </c>
      <c r="D355" s="2">
        <f>'PR-RAS'!E360</f>
        <v>4153373.85</v>
      </c>
      <c r="E355" s="2">
        <v>0</v>
      </c>
      <c r="F355" s="2">
        <v>0</v>
      </c>
      <c r="G355" s="3">
        <f t="shared" si="12"/>
        <v>3975942.0260999999</v>
      </c>
      <c r="H355" s="3">
        <f t="shared" si="13"/>
        <v>0.19999999972060323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94325.05</v>
      </c>
      <c r="D356" s="2">
        <f>'PR-RAS'!E361</f>
        <v>815735.15</v>
      </c>
      <c r="E356" s="2">
        <v>0</v>
      </c>
      <c r="F356" s="2">
        <v>0</v>
      </c>
      <c r="G356" s="3">
        <f t="shared" si="12"/>
        <v>612657.34924999997</v>
      </c>
      <c r="H356" s="3">
        <f t="shared" si="13"/>
        <v>0.20000000002619345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94325.05</v>
      </c>
      <c r="D357" s="2">
        <f>'PR-RAS'!E362</f>
        <v>815735.15</v>
      </c>
      <c r="E357" s="2">
        <v>0</v>
      </c>
      <c r="F357" s="2">
        <v>0</v>
      </c>
      <c r="G357" s="3">
        <f t="shared" si="12"/>
        <v>614383.1446</v>
      </c>
      <c r="H357" s="3">
        <f t="shared" si="13"/>
        <v>0.20000000002619345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94325.05</v>
      </c>
      <c r="D358" s="2">
        <f>'PR-RAS'!E363</f>
        <v>815735.15</v>
      </c>
      <c r="E358" s="2">
        <v>0</v>
      </c>
      <c r="F358" s="2">
        <v>0</v>
      </c>
      <c r="G358" s="3">
        <f t="shared" si="12"/>
        <v>616108.93995000003</v>
      </c>
      <c r="H358" s="3">
        <f t="shared" si="13"/>
        <v>0.20000000002619345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1516356.52</v>
      </c>
      <c r="D368" s="2">
        <f>'PR-RAS'!E373</f>
        <v>999599.12999999989</v>
      </c>
      <c r="E368" s="2">
        <v>0</v>
      </c>
      <c r="F368" s="2">
        <v>0</v>
      </c>
      <c r="G368" s="3">
        <f t="shared" si="12"/>
        <v>1290208.6042599999</v>
      </c>
      <c r="H368" s="3">
        <f t="shared" si="13"/>
        <v>0.60999999986961484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1015681.5900000001</v>
      </c>
      <c r="D369" s="2">
        <f>'PR-RAS'!E374</f>
        <v>544118.61</v>
      </c>
      <c r="E369" s="2">
        <v>0</v>
      </c>
      <c r="F369" s="2">
        <v>0</v>
      </c>
      <c r="G369" s="3">
        <f t="shared" si="12"/>
        <v>774242.12208</v>
      </c>
      <c r="H369" s="3">
        <f t="shared" si="13"/>
        <v>0.79999999993015081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222353.87</v>
      </c>
      <c r="E371" s="2">
        <v>0</v>
      </c>
      <c r="F371" s="2">
        <v>0</v>
      </c>
      <c r="G371" s="3">
        <f t="shared" si="12"/>
        <v>164541.86379999999</v>
      </c>
      <c r="H371" s="3">
        <f t="shared" si="13"/>
        <v>0.13000000000465661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127913.16</v>
      </c>
      <c r="D372" s="2">
        <f>'PR-RAS'!E377</f>
        <v>260056.95</v>
      </c>
      <c r="E372" s="2">
        <v>0</v>
      </c>
      <c r="F372" s="2">
        <v>0</v>
      </c>
      <c r="G372" s="3">
        <f t="shared" si="12"/>
        <v>240418.03926000002</v>
      </c>
      <c r="H372" s="3">
        <f t="shared" si="13"/>
        <v>0.20999999999185093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887768.43</v>
      </c>
      <c r="D373" s="2">
        <f>'PR-RAS'!E378</f>
        <v>61707.79</v>
      </c>
      <c r="E373" s="2">
        <v>0</v>
      </c>
      <c r="F373" s="2">
        <v>0</v>
      </c>
      <c r="G373" s="3">
        <f t="shared" si="12"/>
        <v>376160.45172000001</v>
      </c>
      <c r="H373" s="3">
        <f t="shared" si="13"/>
        <v>0.64000000005034963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271974.55</v>
      </c>
      <c r="D374" s="2">
        <f>'PR-RAS'!E379</f>
        <v>248552.01</v>
      </c>
      <c r="E374" s="2">
        <v>0</v>
      </c>
      <c r="F374" s="2">
        <v>0</v>
      </c>
      <c r="G374" s="3">
        <f t="shared" si="12"/>
        <v>286866.30661000003</v>
      </c>
      <c r="H374" s="3">
        <f t="shared" si="13"/>
        <v>0.46000000002095476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26990.799999999999</v>
      </c>
      <c r="D375" s="2">
        <f>'PR-RAS'!E380</f>
        <v>12062.48</v>
      </c>
      <c r="E375" s="2">
        <v>0</v>
      </c>
      <c r="F375" s="2">
        <v>0</v>
      </c>
      <c r="G375" s="3">
        <f t="shared" si="12"/>
        <v>19117.294239999999</v>
      </c>
      <c r="H375" s="3">
        <f t="shared" si="13"/>
        <v>0.68000000000029104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179.69</v>
      </c>
      <c r="E376" s="2">
        <v>0</v>
      </c>
      <c r="F376" s="2">
        <v>0</v>
      </c>
      <c r="G376" s="3">
        <f t="shared" si="12"/>
        <v>134.76749999999998</v>
      </c>
      <c r="H376" s="3">
        <f t="shared" si="13"/>
        <v>0.31000000000000227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6555.7</v>
      </c>
      <c r="D377" s="2">
        <f>'PR-RAS'!E382</f>
        <v>4415.45</v>
      </c>
      <c r="E377" s="2">
        <v>0</v>
      </c>
      <c r="F377" s="2">
        <v>0</v>
      </c>
      <c r="G377" s="3">
        <f t="shared" si="12"/>
        <v>5785.3615999999993</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96066.04</v>
      </c>
      <c r="D380" s="2">
        <f>'PR-RAS'!E385</f>
        <v>53366.14</v>
      </c>
      <c r="E380" s="2">
        <v>0</v>
      </c>
      <c r="F380" s="2">
        <v>0</v>
      </c>
      <c r="G380" s="3">
        <f t="shared" si="12"/>
        <v>76860.563280000002</v>
      </c>
      <c r="H380" s="3">
        <f t="shared" si="13"/>
        <v>0.17999999999301508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142362.01</v>
      </c>
      <c r="D381" s="2">
        <f>'PR-RAS'!E386</f>
        <v>178528.25</v>
      </c>
      <c r="E381" s="2">
        <v>0</v>
      </c>
      <c r="F381" s="2">
        <v>0</v>
      </c>
      <c r="G381" s="3">
        <f t="shared" si="12"/>
        <v>189779.0338</v>
      </c>
      <c r="H381" s="3">
        <f t="shared" si="13"/>
        <v>0.26000000000931323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1354.83</v>
      </c>
      <c r="E383" s="2">
        <v>0</v>
      </c>
      <c r="F383" s="2">
        <v>0</v>
      </c>
      <c r="G383" s="3">
        <f t="shared" si="12"/>
        <v>1035.0901200000001</v>
      </c>
      <c r="H383" s="3">
        <f t="shared" si="13"/>
        <v>0.17000000000007276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1354.83</v>
      </c>
      <c r="E384" s="2">
        <v>0</v>
      </c>
      <c r="F384" s="2">
        <v>0</v>
      </c>
      <c r="G384" s="3">
        <f t="shared" si="12"/>
        <v>1037.7997800000001</v>
      </c>
      <c r="H384" s="3">
        <f t="shared" si="13"/>
        <v>0.17000000000007276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228700.38</v>
      </c>
      <c r="D396" s="2">
        <f>'PR-RAS'!E401</f>
        <v>205573.68</v>
      </c>
      <c r="E396" s="2">
        <v>0</v>
      </c>
      <c r="F396" s="2">
        <v>0</v>
      </c>
      <c r="G396" s="3">
        <f t="shared" si="12"/>
        <v>252739.8573</v>
      </c>
      <c r="H396" s="3">
        <f t="shared" si="13"/>
        <v>0.70000000001164153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592.26</v>
      </c>
      <c r="D398" s="2">
        <f>'PR-RAS'!E403</f>
        <v>17541.189999999999</v>
      </c>
      <c r="E398" s="2">
        <v>0</v>
      </c>
      <c r="F398" s="2">
        <v>0</v>
      </c>
      <c r="G398" s="3">
        <f t="shared" si="12"/>
        <v>14162.83208</v>
      </c>
      <c r="H398" s="3">
        <f t="shared" si="13"/>
        <v>0.44999999999868123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228108.12</v>
      </c>
      <c r="D400" s="2">
        <f>'PR-RAS'!E405</f>
        <v>188032.49</v>
      </c>
      <c r="E400" s="2">
        <v>0</v>
      </c>
      <c r="F400" s="2">
        <v>0</v>
      </c>
      <c r="G400" s="3">
        <f t="shared" si="12"/>
        <v>241065.06690000001</v>
      </c>
      <c r="H400" s="3">
        <f t="shared" si="13"/>
        <v>0.60999999998603016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1314045.3799999999</v>
      </c>
      <c r="D407" s="2">
        <f>'PR-RAS'!E412</f>
        <v>2338039.5700000003</v>
      </c>
      <c r="E407" s="2">
        <v>0</v>
      </c>
      <c r="F407" s="2">
        <v>0</v>
      </c>
      <c r="G407" s="3">
        <f t="shared" si="12"/>
        <v>2431990.5551200002</v>
      </c>
      <c r="H407" s="3">
        <f t="shared" si="13"/>
        <v>0.80999999959021807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1137579.92</v>
      </c>
      <c r="D408" s="2">
        <f>'PR-RAS'!E413</f>
        <v>2070991.05</v>
      </c>
      <c r="E408" s="2">
        <v>0</v>
      </c>
      <c r="F408" s="2">
        <v>0</v>
      </c>
      <c r="G408" s="3">
        <f t="shared" si="12"/>
        <v>2148781.7421399998</v>
      </c>
      <c r="H408" s="3">
        <f t="shared" si="13"/>
        <v>0.13000000012107193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11890</v>
      </c>
      <c r="D409" s="2">
        <f>'PR-RAS'!E414</f>
        <v>0</v>
      </c>
      <c r="E409" s="2">
        <v>0</v>
      </c>
      <c r="F409" s="2">
        <v>0</v>
      </c>
      <c r="G409" s="3">
        <f t="shared" si="12"/>
        <v>4851.12</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164575.46</v>
      </c>
      <c r="D411" s="2">
        <f>'PR-RAS'!E416</f>
        <v>267048.52</v>
      </c>
      <c r="E411" s="2">
        <v>0</v>
      </c>
      <c r="F411" s="2">
        <v>0</v>
      </c>
      <c r="G411" s="3">
        <f t="shared" si="12"/>
        <v>286455.72499999998</v>
      </c>
      <c r="H411" s="3">
        <f t="shared" si="13"/>
        <v>0.93999999997322448</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2895742.52</v>
      </c>
      <c r="D413" s="2">
        <f>'PR-RAS'!E418</f>
        <v>3873210.81</v>
      </c>
      <c r="E413" s="2">
        <v>0</v>
      </c>
      <c r="F413" s="2">
        <v>0</v>
      </c>
      <c r="G413" s="3">
        <f t="shared" si="12"/>
        <v>4384571.6256799996</v>
      </c>
      <c r="H413" s="3">
        <f t="shared" si="13"/>
        <v>0.66999999992549419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259873.11</v>
      </c>
      <c r="D414" s="2">
        <f>'PR-RAS'!E419</f>
        <v>0</v>
      </c>
      <c r="E414" s="2">
        <v>0</v>
      </c>
      <c r="F414" s="2">
        <v>0</v>
      </c>
      <c r="G414" s="3">
        <f t="shared" si="12"/>
        <v>107327.59442999998</v>
      </c>
      <c r="H414" s="3">
        <f t="shared" si="13"/>
        <v>0.10999999998603016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22718.07</v>
      </c>
      <c r="D416" s="2">
        <f>'PR-RAS'!E421</f>
        <v>18370.47</v>
      </c>
      <c r="E416" s="2">
        <v>0</v>
      </c>
      <c r="F416" s="2">
        <v>0</v>
      </c>
      <c r="G416" s="3">
        <f t="shared" si="12"/>
        <v>24675.489150000001</v>
      </c>
      <c r="H416" s="3">
        <f t="shared" si="13"/>
        <v>0.54000000000087311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10819636.67</v>
      </c>
      <c r="D417" s="2">
        <f>'PR-RAS'!E422</f>
        <v>14374487.069999998</v>
      </c>
      <c r="E417" s="2">
        <v>0</v>
      </c>
      <c r="F417" s="2">
        <v>0</v>
      </c>
      <c r="G417" s="3">
        <f t="shared" si="12"/>
        <v>16460542.096959997</v>
      </c>
      <c r="H417" s="3">
        <f t="shared" si="13"/>
        <v>0.39999999850988388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10274996.42</v>
      </c>
      <c r="D418" s="2">
        <f>'PR-RAS'!E423</f>
        <v>13197872.559999999</v>
      </c>
      <c r="E418" s="2">
        <v>0</v>
      </c>
      <c r="F418" s="2">
        <v>0</v>
      </c>
      <c r="G418" s="3">
        <f t="shared" si="12"/>
        <v>15291699.22218</v>
      </c>
      <c r="H418" s="3">
        <f t="shared" si="13"/>
        <v>0.8600000012665987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544640.25</v>
      </c>
      <c r="D419" s="2">
        <f>'PR-RAS'!E424</f>
        <v>1176614.5099999998</v>
      </c>
      <c r="E419" s="2">
        <v>0</v>
      </c>
      <c r="F419" s="2">
        <v>0</v>
      </c>
      <c r="G419" s="3">
        <f t="shared" si="12"/>
        <v>1211309.3548599998</v>
      </c>
      <c r="H419" s="3">
        <f t="shared" si="13"/>
        <v>0.74000000022351742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6355586.3799999999</v>
      </c>
      <c r="D421" s="2">
        <f>'PR-RAS'!E426</f>
        <v>6583259.75</v>
      </c>
      <c r="E421" s="2">
        <v>0</v>
      </c>
      <c r="F421" s="2">
        <v>0</v>
      </c>
      <c r="G421" s="3">
        <f t="shared" si="12"/>
        <v>8199284.4695999995</v>
      </c>
      <c r="H421" s="3">
        <f t="shared" si="13"/>
        <v>0.62999999988824129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2363067.25</v>
      </c>
      <c r="D423" s="2">
        <f>'PR-RAS'!E428</f>
        <v>2219548.9600000004</v>
      </c>
      <c r="E423" s="2">
        <v>0</v>
      </c>
      <c r="F423" s="2">
        <v>0</v>
      </c>
      <c r="G423" s="3">
        <f t="shared" si="12"/>
        <v>2870513.7017400004</v>
      </c>
      <c r="H423" s="3">
        <f t="shared" si="13"/>
        <v>0.28999999957159162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312016.88</v>
      </c>
      <c r="D529" s="2">
        <f>'PR-RAS'!E535</f>
        <v>65033.32</v>
      </c>
      <c r="E529" s="2">
        <v>0</v>
      </c>
      <c r="F529" s="2">
        <v>0</v>
      </c>
      <c r="G529" s="3">
        <f t="shared" ref="G529:G836" si="14">(B529/1000)*(C529*1+D529*2)</f>
        <v>233420.09856000001</v>
      </c>
      <c r="H529" s="3">
        <f t="shared" ref="H529:H836" si="15">ABS(C529-ROUND(C529,0))+ABS(D529-ROUND(D529,0))</f>
        <v>0.43999999999505235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246983.56</v>
      </c>
      <c r="D578" s="2">
        <f>'PR-RAS'!E584</f>
        <v>0</v>
      </c>
      <c r="E578" s="2">
        <v>0</v>
      </c>
      <c r="F578" s="2">
        <v>0</v>
      </c>
      <c r="G578" s="3">
        <f t="shared" si="14"/>
        <v>142509.51411999998</v>
      </c>
      <c r="H578" s="3">
        <f t="shared" si="15"/>
        <v>0.44000000000232831</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246983.56</v>
      </c>
      <c r="D583" s="2">
        <f>'PR-RAS'!E589</f>
        <v>0</v>
      </c>
      <c r="E583" s="2">
        <v>0</v>
      </c>
      <c r="F583" s="2">
        <v>0</v>
      </c>
      <c r="G583" s="3">
        <f t="shared" si="14"/>
        <v>143744.43192</v>
      </c>
      <c r="H583" s="3">
        <f t="shared" si="15"/>
        <v>0.44000000000232831</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246983.56</v>
      </c>
      <c r="D584" s="2">
        <f>'PR-RAS'!E590</f>
        <v>0</v>
      </c>
      <c r="E584" s="2">
        <v>0</v>
      </c>
      <c r="F584" s="2">
        <v>0</v>
      </c>
      <c r="G584" s="3">
        <f t="shared" si="14"/>
        <v>143991.41548</v>
      </c>
      <c r="H584" s="3">
        <f t="shared" si="15"/>
        <v>0.44000000000232831</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65033.32</v>
      </c>
      <c r="D591" s="2">
        <f>'PR-RAS'!E597</f>
        <v>65033.32</v>
      </c>
      <c r="E591" s="2">
        <v>0</v>
      </c>
      <c r="F591" s="2">
        <v>0</v>
      </c>
      <c r="G591" s="3">
        <f t="shared" si="14"/>
        <v>115108.97639999999</v>
      </c>
      <c r="H591" s="3">
        <f t="shared" si="15"/>
        <v>0.63999999999941792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65033.32</v>
      </c>
      <c r="D603" s="2">
        <f>'PR-RAS'!E609</f>
        <v>65033.32</v>
      </c>
      <c r="E603" s="2">
        <v>0</v>
      </c>
      <c r="F603" s="2">
        <v>0</v>
      </c>
      <c r="G603" s="3">
        <f t="shared" si="14"/>
        <v>117450.17591999999</v>
      </c>
      <c r="H603" s="3">
        <f t="shared" si="15"/>
        <v>0.63999999999941792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65033.32</v>
      </c>
      <c r="D604" s="2">
        <f>'PR-RAS'!E610</f>
        <v>65033.32</v>
      </c>
      <c r="E604" s="2">
        <v>0</v>
      </c>
      <c r="F604" s="2">
        <v>0</v>
      </c>
      <c r="G604" s="3">
        <f t="shared" si="14"/>
        <v>117645.27587999999</v>
      </c>
      <c r="H604" s="3">
        <f t="shared" si="15"/>
        <v>0.63999999999941792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312016.88</v>
      </c>
      <c r="D634" s="2">
        <f>'PR-RAS'!E640</f>
        <v>65033.32</v>
      </c>
      <c r="E634" s="2">
        <v>0</v>
      </c>
      <c r="F634" s="2">
        <v>0</v>
      </c>
      <c r="G634" s="3">
        <f t="shared" si="14"/>
        <v>279838.86816000001</v>
      </c>
      <c r="H634" s="3">
        <f t="shared" si="15"/>
        <v>0.43999999999505235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10819636.67</v>
      </c>
      <c r="D637" s="2">
        <f>'PR-RAS'!E643</f>
        <v>14374487.069999998</v>
      </c>
      <c r="E637" s="2">
        <v>0</v>
      </c>
      <c r="F637" s="2">
        <v>0</v>
      </c>
      <c r="G637" s="3">
        <f t="shared" si="14"/>
        <v>25165636.475159999</v>
      </c>
      <c r="H637" s="3">
        <f t="shared" si="15"/>
        <v>0.39999999850988388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10587013.300000001</v>
      </c>
      <c r="D638" s="2">
        <f>'PR-RAS'!E644</f>
        <v>13262905.879999999</v>
      </c>
      <c r="E638" s="2">
        <v>0</v>
      </c>
      <c r="F638" s="2">
        <v>0</v>
      </c>
      <c r="G638" s="3">
        <f t="shared" si="14"/>
        <v>23640869.563220002</v>
      </c>
      <c r="H638" s="3">
        <f t="shared" si="15"/>
        <v>0.42000000178813934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232623.36999999918</v>
      </c>
      <c r="D639" s="2">
        <f>'PR-RAS'!E645</f>
        <v>1111581.1899999995</v>
      </c>
      <c r="E639" s="2">
        <v>0</v>
      </c>
      <c r="F639" s="2">
        <v>0</v>
      </c>
      <c r="G639" s="3">
        <f t="shared" si="14"/>
        <v>1566791.3084999989</v>
      </c>
      <c r="H639" s="3">
        <f t="shared" si="15"/>
        <v>0.55999999865889549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6355586.3799999999</v>
      </c>
      <c r="D641" s="2">
        <f>'PR-RAS'!E647</f>
        <v>6583259.75</v>
      </c>
      <c r="E641" s="2">
        <v>0</v>
      </c>
      <c r="F641" s="2">
        <v>0</v>
      </c>
      <c r="G641" s="3">
        <f t="shared" si="14"/>
        <v>12494147.7632</v>
      </c>
      <c r="H641" s="3">
        <f t="shared" si="15"/>
        <v>0.62999999988824129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6588209.7499999991</v>
      </c>
      <c r="D643" s="2">
        <f>'PR-RAS'!E649</f>
        <v>7694840.9399999995</v>
      </c>
      <c r="E643" s="2">
        <v>0</v>
      </c>
      <c r="F643" s="2">
        <v>0</v>
      </c>
      <c r="G643" s="3">
        <f t="shared" si="14"/>
        <v>14109806.42646</v>
      </c>
      <c r="H643" s="3">
        <f t="shared" si="15"/>
        <v>0.31000000145286322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22163.86</v>
      </c>
      <c r="D645" s="2">
        <f>'PR-RAS'!E651</f>
        <v>28006.54</v>
      </c>
      <c r="E645" s="2">
        <v>0</v>
      </c>
      <c r="F645" s="2">
        <v>0</v>
      </c>
      <c r="G645" s="3">
        <f t="shared" si="14"/>
        <v>50345.949360000006</v>
      </c>
      <c r="H645" s="3">
        <f t="shared" si="15"/>
        <v>0.59999999999854481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7072977.46</v>
      </c>
      <c r="D646" s="2">
        <f>'PR-RAS'!E653</f>
        <v>7900998.2199999997</v>
      </c>
      <c r="E646" s="2">
        <v>0</v>
      </c>
      <c r="F646" s="2">
        <v>0</v>
      </c>
      <c r="G646" s="3">
        <f t="shared" si="14"/>
        <v>14754358.1655</v>
      </c>
      <c r="H646" s="3">
        <f t="shared" si="15"/>
        <v>0.67999999970197678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23279218.239999998</v>
      </c>
      <c r="D647" s="2">
        <f>'PR-RAS'!E654</f>
        <v>46105227.490000002</v>
      </c>
      <c r="E647" s="2">
        <v>0</v>
      </c>
      <c r="F647" s="2">
        <v>0</v>
      </c>
      <c r="G647" s="3">
        <f t="shared" si="14"/>
        <v>74606328.900120005</v>
      </c>
      <c r="H647" s="3">
        <f t="shared" si="15"/>
        <v>0.73000000044703484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22451197.48</v>
      </c>
      <c r="D648" s="2">
        <f>'PR-RAS'!E655</f>
        <v>45325918.18</v>
      </c>
      <c r="E648" s="2">
        <v>0</v>
      </c>
      <c r="F648" s="2">
        <v>0</v>
      </c>
      <c r="G648" s="3">
        <f t="shared" si="14"/>
        <v>73177662.894480005</v>
      </c>
      <c r="H648" s="3">
        <f t="shared" si="15"/>
        <v>0.66000000014901161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7900998.2199999988</v>
      </c>
      <c r="D649" s="2">
        <f>'PR-RAS'!E656</f>
        <v>8680307.5300000012</v>
      </c>
      <c r="E649" s="2">
        <v>0</v>
      </c>
      <c r="F649" s="2">
        <v>0</v>
      </c>
      <c r="G649" s="3">
        <f t="shared" si="14"/>
        <v>16369525.405440001</v>
      </c>
      <c r="H649" s="3">
        <f t="shared" si="15"/>
        <v>0.68999999761581421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24</v>
      </c>
      <c r="D650" s="2">
        <f>'PR-RAS'!E657</f>
        <v>25</v>
      </c>
      <c r="E650" s="2">
        <v>0</v>
      </c>
      <c r="F650" s="2">
        <v>0</v>
      </c>
      <c r="G650" s="3">
        <f t="shared" si="14"/>
        <v>48.026000000000003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25</v>
      </c>
      <c r="E652" s="2">
        <v>0</v>
      </c>
      <c r="F652" s="2">
        <v>0</v>
      </c>
      <c r="G652" s="3">
        <f t="shared" si="14"/>
        <v>46.872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32360.67</v>
      </c>
      <c r="E656" s="2">
        <v>0</v>
      </c>
      <c r="F656" s="2">
        <v>0</v>
      </c>
      <c r="G656" s="3">
        <f t="shared" ref="G656:G657" si="16">(B656/1000)*(C656*1+D656*2)</f>
        <v>42392.477699999996</v>
      </c>
      <c r="H656" s="3">
        <f t="shared" ref="H656:H657" si="17">ABS(C656-ROUND(C656,0))+ABS(D656-ROUND(D656,0))</f>
        <v>0.33000000000174623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380733.99</v>
      </c>
      <c r="D657" s="2">
        <f>'PR-RAS'!E664</f>
        <v>348244.34</v>
      </c>
      <c r="E657" s="2">
        <v>0</v>
      </c>
      <c r="F657" s="2">
        <v>0</v>
      </c>
      <c r="G657" s="3">
        <f t="shared" si="16"/>
        <v>706658.07152</v>
      </c>
      <c r="H657" s="3">
        <f t="shared" si="17"/>
        <v>0.3500000000349246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287104.53999999998</v>
      </c>
      <c r="D662" s="2">
        <f>'PR-RAS'!E669</f>
        <v>143341.4</v>
      </c>
      <c r="E662" s="2">
        <v>0</v>
      </c>
      <c r="F662" s="2">
        <v>0</v>
      </c>
      <c r="G662" s="3">
        <f t="shared" si="14"/>
        <v>379273.43173999997</v>
      </c>
      <c r="H662" s="3">
        <f t="shared" si="15"/>
        <v>0.86000000001513399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6900</v>
      </c>
      <c r="D663" s="2">
        <f>'PR-RAS'!E670</f>
        <v>7200</v>
      </c>
      <c r="E663" s="2">
        <v>0</v>
      </c>
      <c r="F663" s="2">
        <v>0</v>
      </c>
      <c r="G663" s="3">
        <f t="shared" si="14"/>
        <v>14100.6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254545.88</v>
      </c>
      <c r="D666" s="2">
        <f>'PR-RAS'!E673</f>
        <v>6619.77</v>
      </c>
      <c r="E666" s="2">
        <v>0</v>
      </c>
      <c r="F666" s="2">
        <v>0</v>
      </c>
      <c r="G666" s="3">
        <f t="shared" si="14"/>
        <v>178077.30429999999</v>
      </c>
      <c r="H666" s="3">
        <f t="shared" si="15"/>
        <v>0.34999999999490683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6200.23</v>
      </c>
      <c r="E667" s="2">
        <v>0</v>
      </c>
      <c r="F667" s="2">
        <v>0</v>
      </c>
      <c r="G667" s="3">
        <f t="shared" si="14"/>
        <v>8258.7063600000001</v>
      </c>
      <c r="H667" s="3">
        <f t="shared" si="15"/>
        <v>0.22999999999956344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180095.15</v>
      </c>
      <c r="D699" s="2">
        <f>'PR-RAS'!E706</f>
        <v>59577.87</v>
      </c>
      <c r="E699" s="2">
        <v>0</v>
      </c>
      <c r="F699" s="2">
        <v>0</v>
      </c>
      <c r="G699" s="3">
        <f t="shared" si="14"/>
        <v>208877.12122</v>
      </c>
      <c r="H699" s="3">
        <f t="shared" si="15"/>
        <v>0.27999999999155989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1568.52</v>
      </c>
      <c r="D705" s="2">
        <f>'PR-RAS'!E712</f>
        <v>4803.8100000000004</v>
      </c>
      <c r="E705" s="2">
        <v>0</v>
      </c>
      <c r="F705" s="2">
        <v>0</v>
      </c>
      <c r="G705" s="3">
        <f t="shared" si="20"/>
        <v>7868.0025600000008</v>
      </c>
      <c r="H705" s="3">
        <f t="shared" si="21"/>
        <v>0.66999999999961801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4622.4799999999996</v>
      </c>
      <c r="D715" s="2">
        <f>'PR-RAS'!E722</f>
        <v>4401.99</v>
      </c>
      <c r="E715" s="2">
        <v>0</v>
      </c>
      <c r="F715" s="2">
        <v>0</v>
      </c>
      <c r="G715" s="3">
        <f t="shared" ref="G715:G716" si="22">(B715/1000)*(C715*1+D715*2)</f>
        <v>9586.4924399999982</v>
      </c>
      <c r="H715" s="3">
        <f t="shared" ref="H715:H716" si="23">ABS(C715-ROUND(C715,0))+ABS(D715-ROUND(D715,0))</f>
        <v>0.48999999999978172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33616.5</v>
      </c>
      <c r="E725" s="2">
        <v>0</v>
      </c>
      <c r="F725" s="2">
        <v>0</v>
      </c>
      <c r="G725" s="3">
        <f t="shared" si="14"/>
        <v>48676.691999999995</v>
      </c>
      <c r="H725" s="3">
        <f t="shared" si="15"/>
        <v>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17795.919999999998</v>
      </c>
      <c r="D727" s="2">
        <f>'PR-RAS'!E734</f>
        <v>27807.919999999998</v>
      </c>
      <c r="E727" s="2">
        <v>0</v>
      </c>
      <c r="F727" s="2">
        <v>0</v>
      </c>
      <c r="G727" s="3">
        <f t="shared" si="14"/>
        <v>53296.937759999993</v>
      </c>
      <c r="H727" s="3">
        <f t="shared" si="15"/>
        <v>0.16000000000349246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6985.97</v>
      </c>
      <c r="D730" s="2">
        <f>'PR-RAS'!E737</f>
        <v>4595.5</v>
      </c>
      <c r="E730" s="2">
        <v>0</v>
      </c>
      <c r="F730" s="2">
        <v>0</v>
      </c>
      <c r="G730" s="3">
        <f t="shared" si="14"/>
        <v>11793.011130000001</v>
      </c>
      <c r="H730" s="3">
        <f t="shared" si="15"/>
        <v>0.52999999999974534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60668.91</v>
      </c>
      <c r="D731" s="2">
        <f>'PR-RAS'!E738</f>
        <v>89623.2</v>
      </c>
      <c r="E731" s="2">
        <v>0</v>
      </c>
      <c r="F731" s="2">
        <v>0</v>
      </c>
      <c r="G731" s="3">
        <f t="shared" si="14"/>
        <v>175138.17629999999</v>
      </c>
      <c r="H731" s="3">
        <f t="shared" si="15"/>
        <v>0.28999999999359716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1159.96</v>
      </c>
      <c r="E732" s="2">
        <v>0</v>
      </c>
      <c r="F732" s="2">
        <v>0</v>
      </c>
      <c r="G732" s="3">
        <f t="shared" si="14"/>
        <v>1695.8615199999999</v>
      </c>
      <c r="H732" s="3">
        <f t="shared" si="15"/>
        <v>3.999999999996362E-2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52308.95</v>
      </c>
      <c r="D734" s="2">
        <f>'PR-RAS'!E741</f>
        <v>46194.89</v>
      </c>
      <c r="E734" s="2">
        <v>0</v>
      </c>
      <c r="F734" s="2">
        <v>0</v>
      </c>
      <c r="G734" s="3">
        <f t="shared" si="14"/>
        <v>106064.16908999998</v>
      </c>
      <c r="H734" s="3">
        <f t="shared" si="15"/>
        <v>0.16000000000349246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14818.5</v>
      </c>
      <c r="D753" s="2">
        <f>'PR-RAS'!E760</f>
        <v>1503.12</v>
      </c>
      <c r="E753" s="2">
        <v>0</v>
      </c>
      <c r="F753" s="2">
        <v>0</v>
      </c>
      <c r="G753" s="3">
        <f t="shared" si="14"/>
        <v>13404.204479999999</v>
      </c>
      <c r="H753" s="3">
        <f t="shared" si="15"/>
        <v>0.61999999999989086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33230.5</v>
      </c>
      <c r="E771" s="2">
        <v>0</v>
      </c>
      <c r="F771" s="2">
        <v>0</v>
      </c>
      <c r="G771" s="3">
        <f t="shared" si="14"/>
        <v>51174.97</v>
      </c>
      <c r="H771" s="3">
        <f t="shared" si="15"/>
        <v>0.5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1248.31</v>
      </c>
      <c r="D774" s="2">
        <f>'PR-RAS'!E781</f>
        <v>39156.76</v>
      </c>
      <c r="E774" s="2">
        <v>0</v>
      </c>
      <c r="F774" s="2">
        <v>0</v>
      </c>
      <c r="G774" s="3">
        <f t="shared" si="14"/>
        <v>61501.294590000005</v>
      </c>
      <c r="H774" s="3">
        <f t="shared" si="15"/>
        <v>0.54999999999790816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6083.88</v>
      </c>
      <c r="E777" s="2">
        <v>0</v>
      </c>
      <c r="F777" s="2">
        <v>0</v>
      </c>
      <c r="G777" s="3">
        <f t="shared" si="14"/>
        <v>9442.1817600000013</v>
      </c>
      <c r="H777" s="3">
        <f t="shared" si="15"/>
        <v>0.11999999999989086</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73617.37</v>
      </c>
      <c r="E784" s="2">
        <v>0</v>
      </c>
      <c r="F784" s="2">
        <v>0</v>
      </c>
      <c r="G784" s="3">
        <f t="shared" si="14"/>
        <v>115284.80142</v>
      </c>
      <c r="H784" s="3">
        <f t="shared" si="15"/>
        <v>0.36999999999534339</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180594.92</v>
      </c>
      <c r="D836" s="2">
        <f>'PR-RAS'!E843</f>
        <v>259130.89</v>
      </c>
      <c r="E836" s="2">
        <v>0</v>
      </c>
      <c r="F836" s="2">
        <v>0</v>
      </c>
      <c r="G836" s="3">
        <f t="shared" si="14"/>
        <v>583545.34450000001</v>
      </c>
      <c r="H836" s="3">
        <f t="shared" si="15"/>
        <v>0.18999999997322448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4100</v>
      </c>
      <c r="D837" s="2">
        <f>'PR-RAS'!E844</f>
        <v>4700</v>
      </c>
      <c r="E837" s="2">
        <v>0</v>
      </c>
      <c r="F837" s="2">
        <v>0</v>
      </c>
      <c r="G837" s="3">
        <f t="shared" ref="G837:G1010" si="34">(B837/1000)*(C837*1+D837*2)</f>
        <v>11286</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46930</v>
      </c>
      <c r="D839" s="2">
        <f>'PR-RAS'!E846</f>
        <v>60520</v>
      </c>
      <c r="E839" s="2">
        <v>0</v>
      </c>
      <c r="F839" s="2">
        <v>0</v>
      </c>
      <c r="G839" s="3">
        <f t="shared" si="34"/>
        <v>140758.85999999999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40000</v>
      </c>
      <c r="D841" s="2">
        <f>'PR-RAS'!E848</f>
        <v>32500</v>
      </c>
      <c r="E841" s="2">
        <v>0</v>
      </c>
      <c r="F841" s="2">
        <v>0</v>
      </c>
      <c r="G841" s="3">
        <f t="shared" si="34"/>
        <v>88200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17776.080000000002</v>
      </c>
      <c r="D843" s="2">
        <f>'PR-RAS'!E850</f>
        <v>0</v>
      </c>
      <c r="E843" s="2">
        <v>0</v>
      </c>
      <c r="F843" s="2">
        <v>0</v>
      </c>
      <c r="G843" s="3">
        <f t="shared" si="34"/>
        <v>14967.459360000001</v>
      </c>
      <c r="H843" s="3">
        <f t="shared" si="35"/>
        <v>8.000000000174623E-2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26112.91</v>
      </c>
      <c r="D844" s="2">
        <f>'PR-RAS'!E851</f>
        <v>49067.98</v>
      </c>
      <c r="E844" s="2">
        <v>0</v>
      </c>
      <c r="F844" s="2">
        <v>0</v>
      </c>
      <c r="G844" s="3">
        <f t="shared" si="34"/>
        <v>104741.79741</v>
      </c>
      <c r="H844" s="3">
        <f t="shared" si="35"/>
        <v>0.1099999999969441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13157.51</v>
      </c>
      <c r="D846" s="2">
        <f>'PR-RAS'!E853</f>
        <v>10572.2</v>
      </c>
      <c r="E846" s="2">
        <v>0</v>
      </c>
      <c r="F846" s="2">
        <v>0</v>
      </c>
      <c r="G846" s="3">
        <f t="shared" si="34"/>
        <v>28985.113950000003</v>
      </c>
      <c r="H846" s="3">
        <f t="shared" si="35"/>
        <v>0.69000000000050932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77841.42</v>
      </c>
      <c r="D847" s="2">
        <f>'PR-RAS'!E854</f>
        <v>70753.460000000006</v>
      </c>
      <c r="E847" s="2">
        <v>0</v>
      </c>
      <c r="F847" s="2">
        <v>0</v>
      </c>
      <c r="G847" s="3">
        <f t="shared" si="34"/>
        <v>185568.69564000002</v>
      </c>
      <c r="H847" s="3">
        <f t="shared" si="35"/>
        <v>0.88000000000465661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77925.59</v>
      </c>
      <c r="D848" s="2">
        <f>'PR-RAS'!E855</f>
        <v>70418.539999999994</v>
      </c>
      <c r="E848" s="2">
        <v>0</v>
      </c>
      <c r="F848" s="2">
        <v>0</v>
      </c>
      <c r="G848" s="3">
        <f t="shared" si="34"/>
        <v>185291.98148999998</v>
      </c>
      <c r="H848" s="3">
        <f t="shared" si="35"/>
        <v>0.8700000000098953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6050</v>
      </c>
      <c r="D849" s="2">
        <f>'PR-RAS'!E856</f>
        <v>6850</v>
      </c>
      <c r="E849" s="2">
        <v>0</v>
      </c>
      <c r="F849" s="2">
        <v>0</v>
      </c>
      <c r="G849" s="3">
        <f t="shared" si="34"/>
        <v>16748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85555</v>
      </c>
      <c r="D850" s="2">
        <f>'PR-RAS'!E857</f>
        <v>268432.05</v>
      </c>
      <c r="E850" s="2">
        <v>0</v>
      </c>
      <c r="F850" s="2">
        <v>0</v>
      </c>
      <c r="G850" s="3">
        <f t="shared" si="34"/>
        <v>528433.81589999993</v>
      </c>
      <c r="H850" s="3">
        <f t="shared" si="35"/>
        <v>4.9999999988358468E-2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65033.32</v>
      </c>
      <c r="D974" s="2">
        <f>'PR-RAS'!E981</f>
        <v>65033.32</v>
      </c>
      <c r="E974" s="2">
        <v>0</v>
      </c>
      <c r="F974" s="2">
        <v>0</v>
      </c>
      <c r="G974" s="3">
        <f t="shared" si="34"/>
        <v>189832.26108</v>
      </c>
      <c r="H974" s="3">
        <f t="shared" si="35"/>
        <v>0.63999999999941792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157358987.05000001</v>
      </c>
      <c r="D1011" s="7">
        <f>BILANCA!E6</f>
        <v>153762343.03999999</v>
      </c>
      <c r="E1011" s="7">
        <v>0</v>
      </c>
      <c r="F1011" s="7">
        <v>0</v>
      </c>
      <c r="G1011" s="8">
        <f t="shared" ref="G1011:G1306" si="38">B1011/1000*C1011+B1011/500*D1011</f>
        <v>464883.67313000001</v>
      </c>
      <c r="H1011" s="8">
        <f t="shared" si="35"/>
        <v>9.0000003576278687E-2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116111666.12</v>
      </c>
      <c r="D1012" s="2">
        <f>BILANCA!E7</f>
        <v>111836086.06</v>
      </c>
      <c r="E1012" s="2">
        <v>0</v>
      </c>
      <c r="F1012" s="2">
        <v>0</v>
      </c>
      <c r="G1012" s="3">
        <f t="shared" si="38"/>
        <v>679567.67648000002</v>
      </c>
      <c r="H1012" s="3">
        <f t="shared" si="35"/>
        <v>0.18000000715255737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71867511.899999991</v>
      </c>
      <c r="D1013" s="2">
        <f>BILANCA!E8</f>
        <v>72190628.329999983</v>
      </c>
      <c r="E1013" s="2">
        <v>0</v>
      </c>
      <c r="F1013" s="2">
        <v>0</v>
      </c>
      <c r="G1013" s="3">
        <f t="shared" si="38"/>
        <v>648746.30567999987</v>
      </c>
      <c r="H1013" s="3">
        <f t="shared" si="35"/>
        <v>0.42999999225139618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70485465.780000001</v>
      </c>
      <c r="D1014" s="2">
        <f>BILANCA!E9</f>
        <v>71164199.189999998</v>
      </c>
      <c r="E1014" s="2">
        <v>0</v>
      </c>
      <c r="F1014" s="2">
        <v>0</v>
      </c>
      <c r="G1014" s="3">
        <f t="shared" si="38"/>
        <v>851255.45663999999</v>
      </c>
      <c r="H1014" s="3">
        <f t="shared" si="35"/>
        <v>0.40999999642372131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1589300.55</v>
      </c>
      <c r="D1015" s="2">
        <f>BILANCA!E10</f>
        <v>1197735.57</v>
      </c>
      <c r="E1015" s="2">
        <v>0</v>
      </c>
      <c r="F1015" s="2">
        <v>0</v>
      </c>
      <c r="G1015" s="3">
        <f t="shared" si="38"/>
        <v>19923.85845</v>
      </c>
      <c r="H1015" s="3">
        <f t="shared" si="35"/>
        <v>0.87999999988824129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207254.43</v>
      </c>
      <c r="D1016" s="2">
        <f>BILANCA!E11</f>
        <v>171306.43</v>
      </c>
      <c r="E1016" s="2">
        <v>0</v>
      </c>
      <c r="F1016" s="2">
        <v>0</v>
      </c>
      <c r="G1016" s="3">
        <f t="shared" si="38"/>
        <v>3299.2037399999999</v>
      </c>
      <c r="H1016" s="3">
        <f t="shared" si="35"/>
        <v>0.85999999998603016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33765864.600000001</v>
      </c>
      <c r="D1017" s="2">
        <f>BILANCA!E12</f>
        <v>33539920.490000006</v>
      </c>
      <c r="E1017" s="2">
        <v>0</v>
      </c>
      <c r="F1017" s="2">
        <v>0</v>
      </c>
      <c r="G1017" s="3">
        <f t="shared" si="38"/>
        <v>705919.93906000012</v>
      </c>
      <c r="H1017" s="3">
        <f t="shared" si="35"/>
        <v>0.89000000432133675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32811763.440000001</v>
      </c>
      <c r="D1018" s="2">
        <f>BILANCA!E13</f>
        <v>32452329.530000009</v>
      </c>
      <c r="E1018" s="2">
        <v>0</v>
      </c>
      <c r="F1018" s="2">
        <v>0</v>
      </c>
      <c r="G1018" s="3">
        <f t="shared" si="38"/>
        <v>781731.38000000012</v>
      </c>
      <c r="H1018" s="3">
        <f t="shared" si="35"/>
        <v>0.90999999269843102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951290.95</v>
      </c>
      <c r="D1019" s="2">
        <f>BILANCA!E14</f>
        <v>1401399.47</v>
      </c>
      <c r="E1019" s="2">
        <v>0</v>
      </c>
      <c r="F1019" s="2">
        <v>0</v>
      </c>
      <c r="G1019" s="3">
        <f t="shared" si="38"/>
        <v>33786.809009999997</v>
      </c>
      <c r="H1019" s="3">
        <f t="shared" si="35"/>
        <v>0.52000000001862645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18293074.57</v>
      </c>
      <c r="D1020" s="2">
        <f>BILANCA!E15</f>
        <v>18888328.690000001</v>
      </c>
      <c r="E1020" s="2">
        <v>0</v>
      </c>
      <c r="F1020" s="2">
        <v>0</v>
      </c>
      <c r="G1020" s="3">
        <f t="shared" si="38"/>
        <v>560697.31949999998</v>
      </c>
      <c r="H1020" s="3">
        <f t="shared" si="35"/>
        <v>0.73999999836087227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26208647.09</v>
      </c>
      <c r="D1021" s="2">
        <f>BILANCA!E16</f>
        <v>26237864.600000001</v>
      </c>
      <c r="E1021" s="2">
        <v>0</v>
      </c>
      <c r="F1021" s="2">
        <v>0</v>
      </c>
      <c r="G1021" s="3">
        <f t="shared" si="38"/>
        <v>865528.13919000002</v>
      </c>
      <c r="H1021" s="3">
        <f t="shared" si="35"/>
        <v>0.48999999836087227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9579201.2400000002</v>
      </c>
      <c r="D1022" s="2">
        <f>BILANCA!E17</f>
        <v>8946450.7400000002</v>
      </c>
      <c r="E1022" s="2">
        <v>0</v>
      </c>
      <c r="F1022" s="2">
        <v>0</v>
      </c>
      <c r="G1022" s="3">
        <f t="shared" si="38"/>
        <v>329665.23264</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22220450.41</v>
      </c>
      <c r="D1023" s="2">
        <f>BILANCA!E18</f>
        <v>23021713.969999999</v>
      </c>
      <c r="E1023" s="2">
        <v>0</v>
      </c>
      <c r="F1023" s="2">
        <v>0</v>
      </c>
      <c r="G1023" s="3">
        <f t="shared" si="38"/>
        <v>887430.41854999983</v>
      </c>
      <c r="H1023" s="3">
        <f t="shared" si="35"/>
        <v>0.44000000134110451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620085.5</v>
      </c>
      <c r="D1024" s="2">
        <f>BILANCA!E19</f>
        <v>751819.07999999984</v>
      </c>
      <c r="E1024" s="2">
        <v>0</v>
      </c>
      <c r="F1024" s="2">
        <v>0</v>
      </c>
      <c r="G1024" s="3">
        <f t="shared" si="38"/>
        <v>29732.131239999995</v>
      </c>
      <c r="H1024" s="3">
        <f t="shared" si="35"/>
        <v>0.57999999984167516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309945.21000000002</v>
      </c>
      <c r="D1025" s="2">
        <f>BILANCA!E20</f>
        <v>305691.99</v>
      </c>
      <c r="E1025" s="2">
        <v>0</v>
      </c>
      <c r="F1025" s="2">
        <v>0</v>
      </c>
      <c r="G1025" s="3">
        <f t="shared" si="38"/>
        <v>13819.937849999998</v>
      </c>
      <c r="H1025" s="3">
        <f t="shared" si="35"/>
        <v>0.22000000003026798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37846.25</v>
      </c>
      <c r="D1026" s="2">
        <f>BILANCA!E21</f>
        <v>38025.94</v>
      </c>
      <c r="E1026" s="2">
        <v>0</v>
      </c>
      <c r="F1026" s="2">
        <v>0</v>
      </c>
      <c r="G1026" s="3">
        <f t="shared" si="38"/>
        <v>1822.3700800000001</v>
      </c>
      <c r="H1026" s="3">
        <f t="shared" si="35"/>
        <v>0.30999999999767169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110310.62</v>
      </c>
      <c r="D1027" s="2">
        <f>BILANCA!E22</f>
        <v>241503.19</v>
      </c>
      <c r="E1027" s="2">
        <v>0</v>
      </c>
      <c r="F1027" s="2">
        <v>0</v>
      </c>
      <c r="G1027" s="3">
        <f t="shared" si="38"/>
        <v>10086.389000000001</v>
      </c>
      <c r="H1027" s="3">
        <f t="shared" si="35"/>
        <v>0.57000000000698492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161622.54</v>
      </c>
      <c r="D1029" s="2">
        <f>BILANCA!E24</f>
        <v>161622.54</v>
      </c>
      <c r="E1029" s="2">
        <v>0</v>
      </c>
      <c r="F1029" s="2">
        <v>0</v>
      </c>
      <c r="G1029" s="3">
        <f t="shared" si="38"/>
        <v>9212.4847800000007</v>
      </c>
      <c r="H1029" s="3">
        <f t="shared" si="35"/>
        <v>0.91999999998370185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46872.21</v>
      </c>
      <c r="D1030" s="2">
        <f>BILANCA!E25</f>
        <v>106038.35</v>
      </c>
      <c r="E1030" s="2">
        <v>0</v>
      </c>
      <c r="F1030" s="2">
        <v>0</v>
      </c>
      <c r="G1030" s="3">
        <f t="shared" si="38"/>
        <v>5178.9782000000005</v>
      </c>
      <c r="H1030" s="3">
        <f t="shared" si="35"/>
        <v>0.56000000000494765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1260233.46</v>
      </c>
      <c r="D1031" s="2">
        <f>BILANCA!E26</f>
        <v>1396342.04</v>
      </c>
      <c r="E1031" s="2">
        <v>0</v>
      </c>
      <c r="F1031" s="2">
        <v>0</v>
      </c>
      <c r="G1031" s="3">
        <f t="shared" si="38"/>
        <v>85111.26834000001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1306744.79</v>
      </c>
      <c r="D1033" s="2">
        <f>BILANCA!E28</f>
        <v>1497404.97</v>
      </c>
      <c r="E1033" s="2">
        <v>0</v>
      </c>
      <c r="F1033" s="2">
        <v>0</v>
      </c>
      <c r="G1033" s="3">
        <f t="shared" si="38"/>
        <v>98935.758790000007</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39976.82</v>
      </c>
      <c r="D1034" s="2">
        <f>BILANCA!E29</f>
        <v>28794.549999999996</v>
      </c>
      <c r="E1034" s="2">
        <v>0</v>
      </c>
      <c r="F1034" s="2">
        <v>0</v>
      </c>
      <c r="G1034" s="3">
        <f t="shared" si="38"/>
        <v>2341.5820799999997</v>
      </c>
      <c r="H1034" s="3">
        <f t="shared" si="35"/>
        <v>0.63000000000465661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84725.84</v>
      </c>
      <c r="D1035" s="2">
        <f>BILANCA!E30</f>
        <v>86080.67</v>
      </c>
      <c r="E1035" s="2">
        <v>0</v>
      </c>
      <c r="F1035" s="2">
        <v>0</v>
      </c>
      <c r="G1035" s="3">
        <f t="shared" si="38"/>
        <v>6422.1795000000002</v>
      </c>
      <c r="H1035" s="3">
        <f t="shared" si="35"/>
        <v>0.49000000000523869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44749.02</v>
      </c>
      <c r="D1039" s="2">
        <f>BILANCA!E34</f>
        <v>57286.12</v>
      </c>
      <c r="E1039" s="2">
        <v>0</v>
      </c>
      <c r="F1039" s="2">
        <v>0</v>
      </c>
      <c r="G1039" s="3">
        <f t="shared" si="38"/>
        <v>4620.3165399999998</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39906.769999999997</v>
      </c>
      <c r="D1040" s="2">
        <f>BILANCA!E35</f>
        <v>32899.929999999993</v>
      </c>
      <c r="E1040" s="2">
        <v>0</v>
      </c>
      <c r="F1040" s="2">
        <v>0</v>
      </c>
      <c r="G1040" s="3">
        <f t="shared" si="38"/>
        <v>3171.1988999999994</v>
      </c>
      <c r="H1040" s="3">
        <f t="shared" si="35"/>
        <v>0.30000000001018634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8510.93</v>
      </c>
      <c r="D1041" s="2">
        <f>BILANCA!E36</f>
        <v>8510.93</v>
      </c>
      <c r="E1041" s="2">
        <v>0</v>
      </c>
      <c r="F1041" s="2">
        <v>0</v>
      </c>
      <c r="G1041" s="3">
        <f t="shared" si="38"/>
        <v>791.51649000000009</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14831.31</v>
      </c>
      <c r="D1042" s="2">
        <f>BILANCA!E37</f>
        <v>14836.31</v>
      </c>
      <c r="E1042" s="2">
        <v>0</v>
      </c>
      <c r="F1042" s="2">
        <v>0</v>
      </c>
      <c r="G1042" s="3">
        <f t="shared" si="38"/>
        <v>1424.1257599999999</v>
      </c>
      <c r="H1042" s="3">
        <f t="shared" si="35"/>
        <v>0.61999999999898137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11892</v>
      </c>
      <c r="D1043" s="2">
        <f>BILANCA!E38</f>
        <v>11892</v>
      </c>
      <c r="E1043" s="2">
        <v>0</v>
      </c>
      <c r="F1043" s="2">
        <v>0</v>
      </c>
      <c r="G1043" s="3">
        <f t="shared" si="38"/>
        <v>1177.308</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27625</v>
      </c>
      <c r="D1044" s="2">
        <f>BILANCA!E39</f>
        <v>27625</v>
      </c>
      <c r="E1044" s="2">
        <v>0</v>
      </c>
      <c r="F1044" s="2">
        <v>0</v>
      </c>
      <c r="G1044" s="3">
        <f t="shared" si="38"/>
        <v>2817.7500000000005</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22952.47</v>
      </c>
      <c r="D1045" s="2">
        <f>BILANCA!E40</f>
        <v>29964.31</v>
      </c>
      <c r="E1045" s="2">
        <v>0</v>
      </c>
      <c r="F1045" s="2">
        <v>0</v>
      </c>
      <c r="G1045" s="3">
        <f t="shared" si="38"/>
        <v>2900.8381500000005</v>
      </c>
      <c r="H1045" s="3">
        <f t="shared" si="35"/>
        <v>0.78000000000247383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254132.0700000003</v>
      </c>
      <c r="D1050" s="2">
        <f>BILANCA!E45</f>
        <v>274077.40000000014</v>
      </c>
      <c r="E1050" s="2">
        <v>0</v>
      </c>
      <c r="F1050" s="2">
        <v>0</v>
      </c>
      <c r="G1050" s="3">
        <f t="shared" si="38"/>
        <v>32091.474800000022</v>
      </c>
      <c r="H1050" s="3">
        <f t="shared" si="35"/>
        <v>0.47000000043772161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772307.81</v>
      </c>
      <c r="D1052" s="2">
        <f>BILANCA!E47</f>
        <v>801724</v>
      </c>
      <c r="E1052" s="2">
        <v>0</v>
      </c>
      <c r="F1052" s="2">
        <v>0</v>
      </c>
      <c r="G1052" s="3">
        <f t="shared" si="38"/>
        <v>99781.744020000013</v>
      </c>
      <c r="H1052" s="3">
        <f t="shared" si="35"/>
        <v>0.18999999994412065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41250</v>
      </c>
      <c r="D1053" s="2">
        <f>BILANCA!E48</f>
        <v>41250</v>
      </c>
      <c r="E1053" s="2">
        <v>0</v>
      </c>
      <c r="F1053" s="2">
        <v>0</v>
      </c>
      <c r="G1053" s="3">
        <f t="shared" si="38"/>
        <v>5321.2499999999991</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1298843.72</v>
      </c>
      <c r="D1054" s="2">
        <f>BILANCA!E49</f>
        <v>1392005.81</v>
      </c>
      <c r="E1054" s="2">
        <v>0</v>
      </c>
      <c r="F1054" s="2">
        <v>0</v>
      </c>
      <c r="G1054" s="3">
        <f t="shared" si="38"/>
        <v>179645.63496</v>
      </c>
      <c r="H1054" s="3">
        <f t="shared" si="35"/>
        <v>0.46999999997206032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1858269.46</v>
      </c>
      <c r="D1055" s="2">
        <f>BILANCA!E50</f>
        <v>1960902.41</v>
      </c>
      <c r="E1055" s="2">
        <v>0</v>
      </c>
      <c r="F1055" s="2">
        <v>0</v>
      </c>
      <c r="G1055" s="3">
        <f t="shared" si="38"/>
        <v>260103.34259999997</v>
      </c>
      <c r="H1055" s="3">
        <f t="shared" si="35"/>
        <v>0.86999999987892807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7023.98</v>
      </c>
      <c r="D1056" s="2">
        <f>BILANCA!E51</f>
        <v>7023.98</v>
      </c>
      <c r="E1056" s="2">
        <v>0</v>
      </c>
      <c r="F1056" s="2">
        <v>0</v>
      </c>
      <c r="G1056" s="3">
        <f t="shared" si="38"/>
        <v>969.30923999999993</v>
      </c>
      <c r="H1056" s="3">
        <f t="shared" si="35"/>
        <v>4.0000000000873115E-2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81441.399999999994</v>
      </c>
      <c r="D1059" s="2">
        <f>BILANCA!E54</f>
        <v>88855.26</v>
      </c>
      <c r="E1059" s="2">
        <v>0</v>
      </c>
      <c r="F1059" s="2">
        <v>0</v>
      </c>
      <c r="G1059" s="3">
        <f t="shared" si="38"/>
        <v>12698.444079999999</v>
      </c>
      <c r="H1059" s="3">
        <f t="shared" si="35"/>
        <v>0.65999999998894054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81441.399999999994</v>
      </c>
      <c r="D1060" s="2">
        <f>BILANCA!E55</f>
        <v>88855.26</v>
      </c>
      <c r="E1060" s="2">
        <v>0</v>
      </c>
      <c r="F1060" s="2">
        <v>0</v>
      </c>
      <c r="G1060" s="3">
        <f t="shared" si="38"/>
        <v>12957.596</v>
      </c>
      <c r="H1060" s="3">
        <f t="shared" si="35"/>
        <v>0.65999999998894054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10471265.639999999</v>
      </c>
      <c r="D1061" s="2">
        <f>BILANCA!E56</f>
        <v>6098513.2599999998</v>
      </c>
      <c r="E1061" s="2">
        <v>0</v>
      </c>
      <c r="F1061" s="2">
        <v>0</v>
      </c>
      <c r="G1061" s="3">
        <f t="shared" si="38"/>
        <v>1156082.9001599997</v>
      </c>
      <c r="H1061" s="3">
        <f t="shared" si="35"/>
        <v>0.62000000104308128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9791193.7899999991</v>
      </c>
      <c r="D1062" s="2">
        <f>BILANCA!E57</f>
        <v>5347215.08</v>
      </c>
      <c r="E1062" s="2">
        <v>0</v>
      </c>
      <c r="F1062" s="2">
        <v>0</v>
      </c>
      <c r="G1062" s="3">
        <f t="shared" si="38"/>
        <v>1065252.4454000001</v>
      </c>
      <c r="H1062" s="3">
        <f t="shared" si="35"/>
        <v>0.29000000096857548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2221.6999999999998</v>
      </c>
      <c r="D1063" s="2">
        <f>BILANCA!E58</f>
        <v>2375.0500000000002</v>
      </c>
      <c r="E1063" s="2">
        <v>0</v>
      </c>
      <c r="F1063" s="2">
        <v>0</v>
      </c>
      <c r="G1063" s="3">
        <f t="shared" si="38"/>
        <v>369.50540000000001</v>
      </c>
      <c r="H1063" s="3">
        <f t="shared" si="35"/>
        <v>0.3500000000003638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677850.15</v>
      </c>
      <c r="D1066" s="2">
        <f>BILANCA!E61</f>
        <v>748923.13</v>
      </c>
      <c r="E1066" s="2">
        <v>0</v>
      </c>
      <c r="F1066" s="2">
        <v>0</v>
      </c>
      <c r="G1066" s="3">
        <f t="shared" si="38"/>
        <v>121838.99896</v>
      </c>
      <c r="H1066" s="3">
        <f t="shared" si="35"/>
        <v>0.28000000002793968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41247320.93</v>
      </c>
      <c r="D1074" s="2">
        <f>BILANCA!E69</f>
        <v>41926256.979999997</v>
      </c>
      <c r="E1074" s="2">
        <v>0</v>
      </c>
      <c r="F1074" s="2">
        <v>0</v>
      </c>
      <c r="G1074" s="3">
        <f t="shared" si="38"/>
        <v>8006389.4329599999</v>
      </c>
      <c r="H1074" s="3">
        <f t="shared" si="35"/>
        <v>9.0000003576278687E-2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7900998.2199999997</v>
      </c>
      <c r="D1075" s="2">
        <f>BILANCA!E70</f>
        <v>8680307.5299999993</v>
      </c>
      <c r="E1075" s="2">
        <v>0</v>
      </c>
      <c r="F1075" s="2">
        <v>0</v>
      </c>
      <c r="G1075" s="3">
        <f t="shared" si="38"/>
        <v>1642004.8632</v>
      </c>
      <c r="H1075" s="3">
        <f t="shared" si="35"/>
        <v>0.69000000040978193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7867630.25</v>
      </c>
      <c r="D1076" s="2">
        <f>BILANCA!E71</f>
        <v>8570513.2699999996</v>
      </c>
      <c r="E1076" s="2">
        <v>0</v>
      </c>
      <c r="F1076" s="2">
        <v>0</v>
      </c>
      <c r="G1076" s="3">
        <f t="shared" si="38"/>
        <v>1650571.3481399999</v>
      </c>
      <c r="H1076" s="3">
        <f t="shared" si="35"/>
        <v>0.51999999955296516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7867630.25</v>
      </c>
      <c r="D1078" s="2">
        <f>BILANCA!E73</f>
        <v>8570513.2699999996</v>
      </c>
      <c r="E1078" s="2">
        <v>0</v>
      </c>
      <c r="F1078" s="2">
        <v>0</v>
      </c>
      <c r="G1078" s="3">
        <f t="shared" si="38"/>
        <v>1700588.6617200002</v>
      </c>
      <c r="H1078" s="3">
        <f t="shared" si="35"/>
        <v>0.51999999955296516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32070.66</v>
      </c>
      <c r="D1081" s="2">
        <f>BILANCA!E76</f>
        <v>109053.86</v>
      </c>
      <c r="E1081" s="2">
        <v>0</v>
      </c>
      <c r="F1081" s="2">
        <v>0</v>
      </c>
      <c r="G1081" s="3">
        <f t="shared" si="38"/>
        <v>17762.664979999998</v>
      </c>
      <c r="H1081" s="3">
        <f t="shared" si="35"/>
        <v>0.47999999999956344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32070.66</v>
      </c>
      <c r="D1082" s="2">
        <f>BILANCA!E77</f>
        <v>109053.86</v>
      </c>
      <c r="E1082" s="2">
        <v>0</v>
      </c>
      <c r="F1082" s="2">
        <v>0</v>
      </c>
      <c r="G1082" s="3">
        <f t="shared" ref="G1082:G1084" si="39">B1082/1000*C1082+B1082/500*D1082</f>
        <v>18012.843359999999</v>
      </c>
      <c r="H1082" s="3">
        <f t="shared" ref="H1082:H1084" si="40">ABS(C1082-ROUND(C1082,0))+ABS(D1082-ROUND(D1082,0))</f>
        <v>0.47999999999956344</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1297.31</v>
      </c>
      <c r="D1085" s="2">
        <f>BILANCA!E80</f>
        <v>740.4</v>
      </c>
      <c r="E1085" s="2">
        <v>0</v>
      </c>
      <c r="F1085" s="2">
        <v>0</v>
      </c>
      <c r="G1085" s="3">
        <f t="shared" si="38"/>
        <v>208.35825</v>
      </c>
      <c r="H1085" s="3">
        <f t="shared" si="35"/>
        <v>0.70999999999992269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6461.3099999999995</v>
      </c>
      <c r="D1087" s="2">
        <f>BILANCA!E82</f>
        <v>21646.34</v>
      </c>
      <c r="E1087" s="2">
        <v>0</v>
      </c>
      <c r="F1087" s="2">
        <v>0</v>
      </c>
      <c r="G1087" s="3">
        <f t="shared" si="38"/>
        <v>3831.0572299999999</v>
      </c>
      <c r="H1087" s="3">
        <f t="shared" si="35"/>
        <v>0.6499999999996362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1466.69</v>
      </c>
      <c r="D1089" s="2">
        <f>BILANCA!E84</f>
        <v>1635.22</v>
      </c>
      <c r="E1089" s="2">
        <v>0</v>
      </c>
      <c r="F1089" s="2">
        <v>0</v>
      </c>
      <c r="G1089" s="3">
        <f t="shared" si="38"/>
        <v>374.23327</v>
      </c>
      <c r="H1089" s="3">
        <f t="shared" si="35"/>
        <v>0.52999999999997272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4994.62</v>
      </c>
      <c r="D1092" s="2">
        <f>BILANCA!E87</f>
        <v>20011.12</v>
      </c>
      <c r="E1092" s="2">
        <v>0</v>
      </c>
      <c r="F1092" s="2">
        <v>0</v>
      </c>
      <c r="G1092" s="3">
        <f t="shared" si="38"/>
        <v>3691.3825200000001</v>
      </c>
      <c r="H1092" s="3">
        <f t="shared" si="35"/>
        <v>0.49999999999909051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70268.17</v>
      </c>
      <c r="D1093" s="2">
        <f>BILANCA!E88</f>
        <v>89558.52</v>
      </c>
      <c r="E1093" s="2">
        <v>0</v>
      </c>
      <c r="F1093" s="2">
        <v>0</v>
      </c>
      <c r="G1093" s="3">
        <f t="shared" si="38"/>
        <v>20698.972430000002</v>
      </c>
      <c r="H1093" s="3">
        <f t="shared" si="35"/>
        <v>0.64999999999417923</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70268.17</v>
      </c>
      <c r="D1094" s="2">
        <f>BILANCA!E89</f>
        <v>89558.52</v>
      </c>
      <c r="E1094" s="2">
        <v>0</v>
      </c>
      <c r="F1094" s="2">
        <v>0</v>
      </c>
      <c r="G1094" s="3">
        <f t="shared" si="38"/>
        <v>20948.357640000002</v>
      </c>
      <c r="H1094" s="3">
        <f t="shared" si="35"/>
        <v>0.64999999999417923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70268.17</v>
      </c>
      <c r="D1099" s="2">
        <f>BILANCA!E94</f>
        <v>89558.52</v>
      </c>
      <c r="E1099" s="2">
        <v>0</v>
      </c>
      <c r="F1099" s="2">
        <v>0</v>
      </c>
      <c r="G1099" s="3">
        <f t="shared" si="38"/>
        <v>22195.28369</v>
      </c>
      <c r="H1099" s="3">
        <f t="shared" si="41"/>
        <v>0.64999999999417923</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30872903.120000001</v>
      </c>
      <c r="D1140" s="2">
        <f>BILANCA!E135</f>
        <v>30872903.120000001</v>
      </c>
      <c r="E1140" s="2">
        <v>0</v>
      </c>
      <c r="F1140" s="2">
        <v>0</v>
      </c>
      <c r="G1140" s="3">
        <f t="shared" si="38"/>
        <v>12040432.216800001</v>
      </c>
      <c r="H1140" s="3">
        <f t="shared" si="41"/>
        <v>0.24000000208616257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30872903.120000001</v>
      </c>
      <c r="D1141" s="2">
        <f>BILANCA!E136</f>
        <v>30872903.120000001</v>
      </c>
      <c r="E1141" s="2">
        <v>0</v>
      </c>
      <c r="F1141" s="2">
        <v>0</v>
      </c>
      <c r="G1141" s="3">
        <f t="shared" si="38"/>
        <v>12133050.92616</v>
      </c>
      <c r="H1141" s="3">
        <f t="shared" si="41"/>
        <v>0.24000000208616257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30872239.510000002</v>
      </c>
      <c r="D1145" s="2">
        <f>BILANCA!E140</f>
        <v>30872239.510000002</v>
      </c>
      <c r="E1145" s="2">
        <v>0</v>
      </c>
      <c r="F1145" s="2">
        <v>0</v>
      </c>
      <c r="G1145" s="3">
        <f t="shared" si="38"/>
        <v>12503257.001550002</v>
      </c>
      <c r="H1145" s="3">
        <f t="shared" si="41"/>
        <v>0.97999999672174454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663.61</v>
      </c>
      <c r="D1147" s="2">
        <f>BILANCA!E142</f>
        <v>663.61</v>
      </c>
      <c r="E1147" s="2">
        <v>0</v>
      </c>
      <c r="F1147" s="2">
        <v>0</v>
      </c>
      <c r="G1147" s="3">
        <f t="shared" si="38"/>
        <v>272.74371000000002</v>
      </c>
      <c r="H1147" s="3">
        <f t="shared" si="41"/>
        <v>0.77999999999997272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2351808.1799999997</v>
      </c>
      <c r="D1152" s="2">
        <f>BILANCA!E147</f>
        <v>2214071.9600000004</v>
      </c>
      <c r="E1152" s="2">
        <v>0</v>
      </c>
      <c r="F1152" s="2">
        <v>0</v>
      </c>
      <c r="G1152" s="3">
        <f t="shared" si="38"/>
        <v>962753.19819999998</v>
      </c>
      <c r="H1152" s="3">
        <f t="shared" si="41"/>
        <v>0.21999999927356839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122013.63</v>
      </c>
      <c r="D1153" s="2">
        <f>BILANCA!E148</f>
        <v>97074.559999999998</v>
      </c>
      <c r="E1153" s="2">
        <v>0</v>
      </c>
      <c r="F1153" s="2">
        <v>0</v>
      </c>
      <c r="G1153" s="3">
        <f t="shared" si="38"/>
        <v>45211.273249999998</v>
      </c>
      <c r="H1153" s="3">
        <f t="shared" si="41"/>
        <v>0.80999999999767169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11044.62</v>
      </c>
      <c r="D1164" s="2">
        <f>BILANCA!E159</f>
        <v>11081.29</v>
      </c>
      <c r="E1164" s="2">
        <v>0</v>
      </c>
      <c r="F1164" s="2">
        <v>0</v>
      </c>
      <c r="G1164" s="3">
        <f t="shared" si="38"/>
        <v>5113.9088000000002</v>
      </c>
      <c r="H1164" s="3">
        <f t="shared" si="41"/>
        <v>0.67000000000007276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2490999.0499999998</v>
      </c>
      <c r="D1165" s="2">
        <f>BILANCA!E160</f>
        <v>2382502.1800000002</v>
      </c>
      <c r="E1165" s="2">
        <v>0</v>
      </c>
      <c r="F1165" s="2">
        <v>0</v>
      </c>
      <c r="G1165" s="3">
        <f t="shared" si="38"/>
        <v>1124680.5285499999</v>
      </c>
      <c r="H1165" s="3">
        <f t="shared" si="41"/>
        <v>0.22999999998137355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13907.98</v>
      </c>
      <c r="D1166" s="2">
        <f>BILANCA!E161</f>
        <v>9657.64</v>
      </c>
      <c r="E1166" s="2">
        <v>0</v>
      </c>
      <c r="F1166" s="2">
        <v>0</v>
      </c>
      <c r="G1166" s="3">
        <f t="shared" si="38"/>
        <v>5182.8285599999999</v>
      </c>
      <c r="H1166" s="3">
        <f t="shared" si="41"/>
        <v>0.38000000000101863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286157.09999999998</v>
      </c>
      <c r="D1169" s="2">
        <f>BILANCA!E164</f>
        <v>286243.71000000002</v>
      </c>
      <c r="E1169" s="2">
        <v>0</v>
      </c>
      <c r="F1169" s="2">
        <v>0</v>
      </c>
      <c r="G1169" s="3">
        <f t="shared" si="38"/>
        <v>136524.47868</v>
      </c>
      <c r="H1169" s="3">
        <f t="shared" si="41"/>
        <v>0.38999999995576218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22718.07</v>
      </c>
      <c r="D1170" s="2">
        <f>BILANCA!E165</f>
        <v>19762.969999999994</v>
      </c>
      <c r="E1170" s="2">
        <v>0</v>
      </c>
      <c r="F1170" s="2">
        <v>0</v>
      </c>
      <c r="G1170" s="3">
        <f t="shared" si="38"/>
        <v>9959.0415999999987</v>
      </c>
      <c r="H1170" s="3">
        <f t="shared" si="41"/>
        <v>0.10000000000582077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435.34</v>
      </c>
      <c r="D1171" s="2">
        <f>BILANCA!E166</f>
        <v>15013.14</v>
      </c>
      <c r="E1171" s="2">
        <v>0</v>
      </c>
      <c r="F1171" s="2">
        <v>0</v>
      </c>
      <c r="G1171" s="3">
        <f t="shared" si="38"/>
        <v>4904.3208199999999</v>
      </c>
      <c r="H1171" s="3">
        <f t="shared" si="41"/>
        <v>0.47999999999939291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22718.07</v>
      </c>
      <c r="D1172" s="2">
        <f>BILANCA!E167</f>
        <v>23068.98</v>
      </c>
      <c r="E1172" s="2">
        <v>0</v>
      </c>
      <c r="F1172" s="2">
        <v>0</v>
      </c>
      <c r="G1172" s="3">
        <f t="shared" si="38"/>
        <v>11154.67686</v>
      </c>
      <c r="H1172" s="3">
        <f t="shared" si="41"/>
        <v>9.0000000000145519E-2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435.34</v>
      </c>
      <c r="D1175" s="2">
        <f>BILANCA!E170</f>
        <v>18319.150000000001</v>
      </c>
      <c r="E1175" s="2">
        <v>0</v>
      </c>
      <c r="F1175" s="2">
        <v>0</v>
      </c>
      <c r="G1175" s="3">
        <f t="shared" si="38"/>
        <v>6117.1506000000008</v>
      </c>
      <c r="H1175" s="3">
        <f t="shared" si="41"/>
        <v>0.49000000000143018</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22163.86</v>
      </c>
      <c r="D1176" s="2">
        <f>BILANCA!E171</f>
        <v>28006.54</v>
      </c>
      <c r="E1176" s="2">
        <v>0</v>
      </c>
      <c r="F1176" s="2">
        <v>0</v>
      </c>
      <c r="G1176" s="3">
        <f t="shared" si="38"/>
        <v>12977.37204</v>
      </c>
      <c r="H1176" s="3">
        <f t="shared" si="41"/>
        <v>0.59999999999854481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13182.59</v>
      </c>
      <c r="D1177" s="2">
        <f>BILANCA!E172</f>
        <v>14282.69</v>
      </c>
      <c r="E1177" s="2">
        <v>0</v>
      </c>
      <c r="F1177" s="2">
        <v>0</v>
      </c>
      <c r="G1177" s="3">
        <f t="shared" si="38"/>
        <v>6971.9109900000003</v>
      </c>
      <c r="H1177" s="3">
        <f t="shared" si="41"/>
        <v>0.71999999999934516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8981.27</v>
      </c>
      <c r="D1178" s="2">
        <f>BILANCA!E173</f>
        <v>13723.85</v>
      </c>
      <c r="E1178" s="2">
        <v>0</v>
      </c>
      <c r="F1178" s="2">
        <v>0</v>
      </c>
      <c r="G1178" s="3">
        <f t="shared" si="38"/>
        <v>6120.0669600000001</v>
      </c>
      <c r="H1178" s="3">
        <f t="shared" si="41"/>
        <v>0.42000000000007276</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157358987.05000001</v>
      </c>
      <c r="D1180" s="2">
        <f>BILANCA!E176</f>
        <v>153762343.04000002</v>
      </c>
      <c r="E1180" s="2">
        <v>0</v>
      </c>
      <c r="F1180" s="2">
        <v>0</v>
      </c>
      <c r="G1180" s="3">
        <f t="shared" si="38"/>
        <v>79030224.432100013</v>
      </c>
      <c r="H1180" s="3">
        <f t="shared" si="41"/>
        <v>9.0000033378601074E-2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1716509.0499999998</v>
      </c>
      <c r="D1181" s="2">
        <f>BILANCA!E177</f>
        <v>1365422.9300000002</v>
      </c>
      <c r="E1181" s="2">
        <v>0</v>
      </c>
      <c r="F1181" s="2">
        <v>0</v>
      </c>
      <c r="G1181" s="3">
        <f t="shared" si="38"/>
        <v>760497.68961000012</v>
      </c>
      <c r="H1181" s="3">
        <f t="shared" si="41"/>
        <v>0.11999999964609742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656081.73</v>
      </c>
      <c r="D1182" s="2">
        <f>BILANCA!E178</f>
        <v>611634.71</v>
      </c>
      <c r="E1182" s="2">
        <v>0</v>
      </c>
      <c r="F1182" s="2">
        <v>0</v>
      </c>
      <c r="G1182" s="3">
        <f t="shared" si="38"/>
        <v>323248.39779999992</v>
      </c>
      <c r="H1182" s="3">
        <f t="shared" si="41"/>
        <v>0.56000000005587935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66683.199999999997</v>
      </c>
      <c r="D1183" s="2">
        <f>BILANCA!E179</f>
        <v>76818.69</v>
      </c>
      <c r="E1183" s="2">
        <v>0</v>
      </c>
      <c r="F1183" s="2">
        <v>0</v>
      </c>
      <c r="G1183" s="3">
        <f t="shared" si="38"/>
        <v>38115.460339999998</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297572.64</v>
      </c>
      <c r="D1184" s="2">
        <f>BILANCA!E180</f>
        <v>276224.95</v>
      </c>
      <c r="E1184" s="2">
        <v>0</v>
      </c>
      <c r="F1184" s="2">
        <v>0</v>
      </c>
      <c r="G1184" s="3">
        <f t="shared" si="38"/>
        <v>147903.92196000001</v>
      </c>
      <c r="H1184" s="3">
        <f t="shared" si="41"/>
        <v>0.40999999997438863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1610.9499999999998</v>
      </c>
      <c r="D1185" s="2">
        <f>BILANCA!E181</f>
        <v>595.5</v>
      </c>
      <c r="E1185" s="2">
        <v>0</v>
      </c>
      <c r="F1185" s="2">
        <v>0</v>
      </c>
      <c r="G1185" s="3">
        <f t="shared" si="38"/>
        <v>490.34124999999995</v>
      </c>
      <c r="H1185" s="3">
        <f t="shared" si="41"/>
        <v>0.5500000000001819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1096.82</v>
      </c>
      <c r="D1187" s="2">
        <f>BILANCA!E183</f>
        <v>0</v>
      </c>
      <c r="E1187" s="2">
        <v>0</v>
      </c>
      <c r="F1187" s="2">
        <v>0</v>
      </c>
      <c r="G1187" s="3">
        <f t="shared" si="38"/>
        <v>194.13713999999999</v>
      </c>
      <c r="H1187" s="3">
        <f t="shared" si="41"/>
        <v>0.18000000000006366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514.13</v>
      </c>
      <c r="D1188" s="2">
        <f>BILANCA!E184</f>
        <v>595.5</v>
      </c>
      <c r="E1188" s="2">
        <v>0</v>
      </c>
      <c r="F1188" s="2">
        <v>0</v>
      </c>
      <c r="G1188" s="3">
        <f t="shared" si="38"/>
        <v>303.51313999999996</v>
      </c>
      <c r="H1188" s="3">
        <f t="shared" si="41"/>
        <v>0.62999999999999545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50167.64</v>
      </c>
      <c r="D1189" s="2">
        <f>BILANCA!E185</f>
        <v>44665.760000000002</v>
      </c>
      <c r="E1189" s="2">
        <v>0</v>
      </c>
      <c r="F1189" s="2">
        <v>0</v>
      </c>
      <c r="G1189" s="3">
        <f t="shared" si="38"/>
        <v>24970.34964</v>
      </c>
      <c r="H1189" s="3">
        <f t="shared" si="41"/>
        <v>0.59999999999854481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68518.559999999998</v>
      </c>
      <c r="E1190" s="2">
        <v>0</v>
      </c>
      <c r="F1190" s="2">
        <v>0</v>
      </c>
      <c r="G1190" s="3">
        <f>B1190/1000*C1190+B1190/500*D1190</f>
        <v>24666.6816</v>
      </c>
      <c r="H1190" s="3">
        <f>ABS(C1190-ROUND(C1190,0))+ABS(D1190-ROUND(D1190,0))</f>
        <v>0.44000000000232831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5517.74</v>
      </c>
      <c r="E1193" s="2">
        <v>0</v>
      </c>
      <c r="F1193" s="2">
        <v>0</v>
      </c>
      <c r="G1193" s="3">
        <f t="shared" si="42"/>
        <v>2019.4928399999999</v>
      </c>
      <c r="H1193" s="3">
        <f t="shared" si="43"/>
        <v>0.26000000000021828</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63000.82</v>
      </c>
      <c r="E1194" s="2">
        <v>0</v>
      </c>
      <c r="F1194" s="2">
        <v>0</v>
      </c>
      <c r="G1194" s="3">
        <f t="shared" si="42"/>
        <v>23184.301759999998</v>
      </c>
      <c r="H1194" s="3">
        <f t="shared" si="43"/>
        <v>0.18000000000029104</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25419.39</v>
      </c>
      <c r="D1198" s="2">
        <f>BILANCA!E194</f>
        <v>24466.07</v>
      </c>
      <c r="E1198" s="2">
        <v>0</v>
      </c>
      <c r="F1198" s="2">
        <v>0</v>
      </c>
      <c r="G1198" s="3">
        <f t="shared" si="38"/>
        <v>13978.08764</v>
      </c>
      <c r="H1198" s="3">
        <f t="shared" si="41"/>
        <v>0.45999999999912689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30382.639999999999</v>
      </c>
      <c r="D1199" s="2">
        <f>BILANCA!E195</f>
        <v>36211.64</v>
      </c>
      <c r="E1199" s="2">
        <v>0</v>
      </c>
      <c r="F1199" s="2">
        <v>0</v>
      </c>
      <c r="G1199" s="3">
        <f t="shared" si="38"/>
        <v>19430.318879999999</v>
      </c>
      <c r="H1199" s="3">
        <f t="shared" si="41"/>
        <v>0.72000000000116415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184245.27</v>
      </c>
      <c r="D1200" s="2">
        <f>BILANCA!E196</f>
        <v>84133.54</v>
      </c>
      <c r="E1200" s="2">
        <v>0</v>
      </c>
      <c r="F1200" s="2">
        <v>0</v>
      </c>
      <c r="G1200" s="3">
        <f t="shared" si="38"/>
        <v>66977.346499999985</v>
      </c>
      <c r="H1200" s="3">
        <f t="shared" si="41"/>
        <v>0.72999999999592546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726279.40999999992</v>
      </c>
      <c r="D1201" s="2">
        <f>BILANCA!E197</f>
        <v>403762.89</v>
      </c>
      <c r="E1201" s="2">
        <v>0</v>
      </c>
      <c r="F1201" s="2">
        <v>0</v>
      </c>
      <c r="G1201" s="3">
        <f t="shared" si="38"/>
        <v>292956.79128999996</v>
      </c>
      <c r="H1201" s="3">
        <f t="shared" si="41"/>
        <v>0.51999999990221113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2358.8200000000002</v>
      </c>
      <c r="D1202" s="2">
        <f>BILANCA!E198</f>
        <v>0</v>
      </c>
      <c r="E1202" s="2">
        <v>0</v>
      </c>
      <c r="F1202" s="2">
        <v>0</v>
      </c>
      <c r="G1202" s="3">
        <f t="shared" ref="G1202:G1206" si="44">B1202/1000*C1202+B1202/500*D1202</f>
        <v>452.89344000000006</v>
      </c>
      <c r="H1202" s="3">
        <f t="shared" ref="H1202:H1206" si="45">ABS(C1202-ROUND(C1202,0))+ABS(D1202-ROUND(D1202,0))</f>
        <v>0.17999999999983629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600597.12</v>
      </c>
      <c r="D1203" s="2">
        <f>BILANCA!E199</f>
        <v>202608.41</v>
      </c>
      <c r="E1203" s="2">
        <v>0</v>
      </c>
      <c r="F1203" s="2">
        <v>0</v>
      </c>
      <c r="G1203" s="3">
        <f t="shared" si="44"/>
        <v>194122.09042000002</v>
      </c>
      <c r="H1203" s="3">
        <f t="shared" si="45"/>
        <v>0.52999999999883585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123323.47</v>
      </c>
      <c r="D1206" s="2">
        <f>BILANCA!E202</f>
        <v>201154.48</v>
      </c>
      <c r="E1206" s="2">
        <v>0</v>
      </c>
      <c r="F1206" s="2">
        <v>0</v>
      </c>
      <c r="G1206" s="3">
        <f t="shared" si="44"/>
        <v>103023.95628000001</v>
      </c>
      <c r="H1206" s="3">
        <f t="shared" si="45"/>
        <v>0.95000000001164153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325166.64</v>
      </c>
      <c r="D1223" s="2">
        <f>BILANCA!E219</f>
        <v>260133.35</v>
      </c>
      <c r="E1223" s="2">
        <v>0</v>
      </c>
      <c r="F1223" s="2">
        <v>0</v>
      </c>
      <c r="G1223" s="3">
        <f t="shared" si="38"/>
        <v>180077.30142</v>
      </c>
      <c r="H1223" s="3">
        <f t="shared" si="41"/>
        <v>0.70999999999185093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325166.64</v>
      </c>
      <c r="D1224" s="2">
        <f>BILANCA!E220</f>
        <v>260133.35</v>
      </c>
      <c r="E1224" s="2">
        <v>0</v>
      </c>
      <c r="F1224" s="2">
        <v>0</v>
      </c>
      <c r="G1224" s="3">
        <f t="shared" si="38"/>
        <v>180922.73476000002</v>
      </c>
      <c r="H1224" s="3">
        <f t="shared" si="41"/>
        <v>0.70999999999185093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325166.64</v>
      </c>
      <c r="D1229" s="2">
        <f>BILANCA!E225</f>
        <v>260133.32</v>
      </c>
      <c r="E1229" s="2">
        <v>0</v>
      </c>
      <c r="F1229" s="2">
        <v>0</v>
      </c>
      <c r="G1229" s="3">
        <f t="shared" si="38"/>
        <v>185149.88832</v>
      </c>
      <c r="H1229" s="3">
        <f t="shared" si="41"/>
        <v>0.67999999999301508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0.03</v>
      </c>
      <c r="E1234" s="2">
        <v>0</v>
      </c>
      <c r="F1234" s="2">
        <v>0</v>
      </c>
      <c r="G1234" s="3">
        <f t="shared" si="38"/>
        <v>1.3440000000000001E-2</v>
      </c>
      <c r="H1234" s="3">
        <f t="shared" si="41"/>
        <v>0.03</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76168.13</v>
      </c>
      <c r="E1251" s="2">
        <v>0</v>
      </c>
      <c r="F1251" s="2">
        <v>0</v>
      </c>
      <c r="G1251" s="3">
        <f>B1251/1000*C1251+B1251/500*D1251</f>
        <v>36713.038659999998</v>
      </c>
      <c r="H1251" s="3">
        <f>ABS(C1251-ROUND(C1251,0))+ABS(D1251-ROUND(D1251,0))</f>
        <v>0.13000000000465661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8981.27</v>
      </c>
      <c r="D1252" s="2">
        <f>BILANCA!E248</f>
        <v>13723.85</v>
      </c>
      <c r="E1252" s="2">
        <v>0</v>
      </c>
      <c r="F1252" s="2">
        <v>0</v>
      </c>
      <c r="G1252" s="3">
        <f t="shared" si="38"/>
        <v>8815.8107400000008</v>
      </c>
      <c r="H1252" s="3">
        <f t="shared" si="41"/>
        <v>0.42000000000007276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8981.27</v>
      </c>
      <c r="D1253" s="2">
        <f>BILANCA!E249</f>
        <v>13723.85</v>
      </c>
      <c r="E1253" s="2">
        <v>0</v>
      </c>
      <c r="F1253" s="2">
        <v>0</v>
      </c>
      <c r="G1253" s="3">
        <f t="shared" si="38"/>
        <v>8852.2397099999998</v>
      </c>
      <c r="H1253" s="3">
        <f t="shared" si="41"/>
        <v>0.42000000000007276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155642478</v>
      </c>
      <c r="D1255" s="2">
        <f>BILANCA!E251</f>
        <v>152396920.11000001</v>
      </c>
      <c r="E1255" s="2">
        <v>0</v>
      </c>
      <c r="F1255" s="2">
        <v>0</v>
      </c>
      <c r="G1255" s="3">
        <f t="shared" si="38"/>
        <v>112806897.9639</v>
      </c>
      <c r="H1255" s="3">
        <f t="shared" si="41"/>
        <v>0.11000001430511475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146691201</v>
      </c>
      <c r="D1256" s="2">
        <f>BILANCA!E252</f>
        <v>142499944.61000001</v>
      </c>
      <c r="E1256" s="2">
        <v>0</v>
      </c>
      <c r="F1256" s="2">
        <v>0</v>
      </c>
      <c r="G1256" s="3">
        <f t="shared" si="38"/>
        <v>106196008.19412002</v>
      </c>
      <c r="H1256" s="3">
        <f t="shared" si="41"/>
        <v>0.38999998569488525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147016367.63999999</v>
      </c>
      <c r="D1257" s="2">
        <f>BILANCA!E253</f>
        <v>142760077.93000001</v>
      </c>
      <c r="E1257" s="2">
        <v>0</v>
      </c>
      <c r="F1257" s="2">
        <v>0</v>
      </c>
      <c r="G1257" s="3">
        <f t="shared" si="38"/>
        <v>106836521.30449998</v>
      </c>
      <c r="H1257" s="3">
        <f t="shared" si="41"/>
        <v>0.43000000715255737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325166.64</v>
      </c>
      <c r="D1258" s="2">
        <f>BILANCA!E254</f>
        <v>260133.32</v>
      </c>
      <c r="E1258" s="2">
        <v>0</v>
      </c>
      <c r="F1258" s="2">
        <v>0</v>
      </c>
      <c r="G1258" s="3">
        <f t="shared" si="38"/>
        <v>209667.45344000001</v>
      </c>
      <c r="H1258" s="3">
        <f t="shared" si="41"/>
        <v>0.67999999999301508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6588209.75</v>
      </c>
      <c r="D1259" s="2">
        <f>BILANCA!E255</f>
        <v>7694840.9399999995</v>
      </c>
      <c r="E1259" s="2">
        <v>0</v>
      </c>
      <c r="F1259" s="2">
        <v>0</v>
      </c>
      <c r="G1259" s="3">
        <f t="shared" si="38"/>
        <v>5472495.0158699993</v>
      </c>
      <c r="H1259" s="3">
        <f t="shared" si="41"/>
        <v>0.31000000052154064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9101455.0099999998</v>
      </c>
      <c r="D1260" s="2">
        <f>BILANCA!E256</f>
        <v>11565637.199999999</v>
      </c>
      <c r="E1260" s="2">
        <v>0</v>
      </c>
      <c r="F1260" s="2">
        <v>0</v>
      </c>
      <c r="G1260" s="3">
        <f t="shared" si="38"/>
        <v>8058182.3524999991</v>
      </c>
      <c r="H1260" s="3">
        <f t="shared" si="41"/>
        <v>0.20999999903142452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9101455.0099999998</v>
      </c>
      <c r="D1261" s="2">
        <f>BILANCA!E257</f>
        <v>11565637.199999999</v>
      </c>
      <c r="E1261" s="2">
        <v>0</v>
      </c>
      <c r="F1261" s="2">
        <v>0</v>
      </c>
      <c r="G1261" s="3">
        <f t="shared" si="38"/>
        <v>8090415.0819100002</v>
      </c>
      <c r="H1261" s="3">
        <f t="shared" si="41"/>
        <v>0.20999999903142452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2513245.2599999998</v>
      </c>
      <c r="D1264" s="2">
        <f>BILANCA!E260</f>
        <v>3870796.26</v>
      </c>
      <c r="E1264" s="2">
        <v>0</v>
      </c>
      <c r="F1264" s="2">
        <v>0</v>
      </c>
      <c r="G1264" s="3">
        <f t="shared" si="38"/>
        <v>2604728.7961200001</v>
      </c>
      <c r="H1264" s="3">
        <f t="shared" si="41"/>
        <v>0.51999999955296516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2201228.38</v>
      </c>
      <c r="D1266" s="2">
        <f>BILANCA!E262</f>
        <v>3805762.94</v>
      </c>
      <c r="E1266" s="2">
        <v>0</v>
      </c>
      <c r="F1266" s="2">
        <v>0</v>
      </c>
      <c r="G1266" s="3">
        <f t="shared" si="38"/>
        <v>2512065.0905599999</v>
      </c>
      <c r="H1266" s="3">
        <f t="shared" si="41"/>
        <v>0.43999999994412065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312016.88</v>
      </c>
      <c r="D1267" s="2">
        <f>BILANCA!E263</f>
        <v>65033.32</v>
      </c>
      <c r="E1267" s="2">
        <v>0</v>
      </c>
      <c r="F1267" s="2">
        <v>0</v>
      </c>
      <c r="G1267" s="3">
        <f t="shared" si="38"/>
        <v>113615.46463999999</v>
      </c>
      <c r="H1267" s="3">
        <f t="shared" si="41"/>
        <v>0.43999999999505235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17414.400000000001</v>
      </c>
      <c r="E1268" s="2">
        <v>0</v>
      </c>
      <c r="F1268" s="2">
        <v>0</v>
      </c>
      <c r="G1268" s="3">
        <f>B1268/1000*C1268+B1268/500*D1268</f>
        <v>8985.8304000000007</v>
      </c>
      <c r="H1268" s="3">
        <f>ABS(C1268-ROUND(C1268,0))+ABS(D1268-ROUND(D1268,0))</f>
        <v>0.40000000000145519</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5517.74</v>
      </c>
      <c r="E1270" s="2">
        <v>0</v>
      </c>
      <c r="F1270" s="2">
        <v>0</v>
      </c>
      <c r="G1270" s="3">
        <f t="shared" si="46"/>
        <v>2869.2248</v>
      </c>
      <c r="H1270" s="3">
        <f t="shared" si="47"/>
        <v>0.26000000000021828</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11896.66</v>
      </c>
      <c r="E1275" s="2">
        <v>0</v>
      </c>
      <c r="F1275" s="2">
        <v>0</v>
      </c>
      <c r="G1275" s="3">
        <f t="shared" si="46"/>
        <v>6305.2298000000001</v>
      </c>
      <c r="H1275" s="3">
        <f t="shared" si="47"/>
        <v>0.34000000000014552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2340349.1800000002</v>
      </c>
      <c r="D1278" s="2">
        <f>BILANCA!E274</f>
        <v>2201178.4900000002</v>
      </c>
      <c r="E1278" s="2">
        <v>0</v>
      </c>
      <c r="F1278" s="2">
        <v>0</v>
      </c>
      <c r="G1278" s="3">
        <f t="shared" si="38"/>
        <v>1807045.2508800002</v>
      </c>
      <c r="H1278" s="3">
        <f t="shared" si="41"/>
        <v>0.67000000039115548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58615.42</v>
      </c>
      <c r="D1279" s="2">
        <f>BILANCA!E275</f>
        <v>50803.45</v>
      </c>
      <c r="E1279" s="2">
        <v>0</v>
      </c>
      <c r="F1279" s="2">
        <v>0</v>
      </c>
      <c r="G1279" s="3">
        <f t="shared" ref="G1279:G1294" si="48">B1279/1000*C1279+B1279/500*D1279</f>
        <v>43099.804080000002</v>
      </c>
      <c r="H1279" s="3">
        <f t="shared" ref="H1279:H1294" si="49">ABS(C1279-ROUND(C1279,0))+ABS(D1279-ROUND(D1279,0))</f>
        <v>0.86999999999534339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3524.81</v>
      </c>
      <c r="D1290" s="2">
        <f>BILANCA!E286</f>
        <v>10217.23</v>
      </c>
      <c r="E1290" s="2">
        <v>0</v>
      </c>
      <c r="F1290" s="2">
        <v>0</v>
      </c>
      <c r="G1290" s="3">
        <f t="shared" si="48"/>
        <v>6708.5955999999996</v>
      </c>
      <c r="H1290" s="3">
        <f t="shared" si="49"/>
        <v>0.41999999999961801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2264300.9700000002</v>
      </c>
      <c r="D1291" s="2">
        <f>BILANCA!E287</f>
        <v>2130500.17</v>
      </c>
      <c r="E1291" s="2">
        <v>0</v>
      </c>
      <c r="F1291" s="2">
        <v>0</v>
      </c>
      <c r="G1291" s="3">
        <f t="shared" si="48"/>
        <v>1833609.6681100002</v>
      </c>
      <c r="H1291" s="3">
        <f t="shared" si="49"/>
        <v>0.19999999972060323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13907.98</v>
      </c>
      <c r="D1292" s="2">
        <f>BILANCA!E288</f>
        <v>9657.64</v>
      </c>
      <c r="E1292" s="2">
        <v>0</v>
      </c>
      <c r="F1292" s="2">
        <v>0</v>
      </c>
      <c r="G1292" s="3">
        <f t="shared" si="48"/>
        <v>9368.9593199999981</v>
      </c>
      <c r="H1292" s="3">
        <f t="shared" si="49"/>
        <v>0.38000000000101863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22718.07</v>
      </c>
      <c r="D1295" s="2">
        <f>BILANCA!E291</f>
        <v>18370.47</v>
      </c>
      <c r="E1295" s="2">
        <v>0</v>
      </c>
      <c r="F1295" s="2">
        <v>0</v>
      </c>
      <c r="G1295" s="3">
        <f t="shared" si="38"/>
        <v>16945.817849999999</v>
      </c>
      <c r="H1295" s="3">
        <f t="shared" si="41"/>
        <v>0.54000000000087311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13185.3</v>
      </c>
      <c r="E1296" s="2">
        <v>0</v>
      </c>
      <c r="F1296" s="2">
        <v>0</v>
      </c>
      <c r="G1296" s="3">
        <f t="shared" ref="G1296:G1299" si="50">B1296/1000*C1296+B1296/500*D1296</f>
        <v>7541.9915999999994</v>
      </c>
      <c r="H1296" s="3">
        <f t="shared" ref="H1296:H1299" si="51">ABS(C1296-ROUND(C1296,0))+ABS(D1296-ROUND(D1296,0))</f>
        <v>0.2999999999992724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22718.07</v>
      </c>
      <c r="D1297" s="2">
        <f>BILANCA!E293</f>
        <v>5185.17</v>
      </c>
      <c r="E1297" s="2">
        <v>0</v>
      </c>
      <c r="F1297" s="2">
        <v>0</v>
      </c>
      <c r="G1297" s="3">
        <f t="shared" si="50"/>
        <v>9496.373669999999</v>
      </c>
      <c r="H1297" s="3">
        <f t="shared" si="51"/>
        <v>0.23999999999978172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5638715.2599999998</v>
      </c>
      <c r="D1301" s="2">
        <f>BILANCA!E297</f>
        <v>16643917.630000001</v>
      </c>
      <c r="E1301" s="2">
        <v>0</v>
      </c>
      <c r="F1301" s="2">
        <v>0</v>
      </c>
      <c r="G1301" s="3">
        <f t="shared" si="38"/>
        <v>11327626.201319998</v>
      </c>
      <c r="H1301" s="3">
        <f t="shared" si="41"/>
        <v>0.62999999895691872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5638715.2599999998</v>
      </c>
      <c r="D1302" s="2">
        <f>BILANCA!E298</f>
        <v>16643917.630000001</v>
      </c>
      <c r="E1302" s="2">
        <v>0</v>
      </c>
      <c r="F1302" s="2">
        <v>0</v>
      </c>
      <c r="G1302" s="3">
        <f t="shared" si="38"/>
        <v>11366552.751839999</v>
      </c>
      <c r="H1302" s="3">
        <f t="shared" si="41"/>
        <v>0.62999999895691872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70268.17</v>
      </c>
      <c r="D1304" s="2">
        <f>BILANCA!E301</f>
        <v>89558.52</v>
      </c>
      <c r="E1304" s="2">
        <v>0</v>
      </c>
      <c r="F1304" s="2">
        <v>0</v>
      </c>
      <c r="G1304" s="3">
        <f t="shared" si="38"/>
        <v>73319.251740000007</v>
      </c>
      <c r="H1304" s="3">
        <f t="shared" si="41"/>
        <v>0.64999999999417923</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732346.84</v>
      </c>
      <c r="D1305" s="2">
        <f>BILANCA!E302</f>
        <v>562613.6</v>
      </c>
      <c r="E1305" s="2">
        <v>0</v>
      </c>
      <c r="F1305" s="2">
        <v>0</v>
      </c>
      <c r="G1305" s="3">
        <f t="shared" si="38"/>
        <v>547984.34179999994</v>
      </c>
      <c r="H1305" s="3">
        <f t="shared" si="41"/>
        <v>0.56000000005587935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1905618.44</v>
      </c>
      <c r="D1306" s="2">
        <f>BILANCA!E303</f>
        <v>1937702.07</v>
      </c>
      <c r="E1306" s="2">
        <v>0</v>
      </c>
      <c r="F1306" s="2">
        <v>0</v>
      </c>
      <c r="G1306" s="3">
        <f t="shared" si="38"/>
        <v>1711182.68368</v>
      </c>
      <c r="H1306" s="3">
        <f t="shared" si="41"/>
        <v>0.51000000000931323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759.09</v>
      </c>
      <c r="D1307" s="2">
        <f>BILANCA!E304</f>
        <v>4512.72</v>
      </c>
      <c r="E1307" s="2">
        <v>0</v>
      </c>
      <c r="F1307" s="2">
        <v>0</v>
      </c>
      <c r="G1307" s="3">
        <f>B1307/1000*C1307+B1307/500*D1307</f>
        <v>2906.0054099999998</v>
      </c>
      <c r="H1307" s="3">
        <f>ABS(C1307-ROUND(C1307,0))+ABS(D1307-ROUND(D1307,0))</f>
        <v>0.36999999999977717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435.34</v>
      </c>
      <c r="D1308" s="2">
        <f>BILANCA!E305</f>
        <v>30466.82</v>
      </c>
      <c r="E1308" s="2">
        <v>0</v>
      </c>
      <c r="F1308" s="2">
        <v>0</v>
      </c>
      <c r="G1308" s="3">
        <f t="shared" ref="G1308:G1581" si="52">B1308/1000*C1308+B1308/500*D1308</f>
        <v>18287.956039999997</v>
      </c>
      <c r="H1308" s="3">
        <f t="shared" si="41"/>
        <v>0.52000000000026603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22718.07</v>
      </c>
      <c r="D1309" s="2">
        <f>BILANCA!E306</f>
        <v>7615.3</v>
      </c>
      <c r="E1309" s="2">
        <v>0</v>
      </c>
      <c r="F1309" s="2">
        <v>0</v>
      </c>
      <c r="G1309" s="3">
        <f t="shared" si="52"/>
        <v>11346.652329999999</v>
      </c>
      <c r="H1309" s="3">
        <f t="shared" si="41"/>
        <v>0.36999999999989086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4420.9399999999996</v>
      </c>
      <c r="D1311" s="2">
        <f>BILANCA!E308</f>
        <v>353.52</v>
      </c>
      <c r="E1311" s="2">
        <v>0</v>
      </c>
      <c r="F1311" s="2">
        <v>0</v>
      </c>
      <c r="G1311" s="3">
        <f t="shared" si="52"/>
        <v>1543.52198</v>
      </c>
      <c r="H1311" s="3">
        <f t="shared" si="41"/>
        <v>0.54000000000041837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17730.439999999999</v>
      </c>
      <c r="E1312" s="2">
        <v>0</v>
      </c>
      <c r="F1312" s="2">
        <v>0</v>
      </c>
      <c r="G1312" s="3">
        <f t="shared" si="52"/>
        <v>10709.185759999998</v>
      </c>
      <c r="H1312" s="3">
        <f t="shared" si="41"/>
        <v>0.43999999999869033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573.67999999999995</v>
      </c>
      <c r="D1314" s="2">
        <f>BILANCA!E311</f>
        <v>1927.16</v>
      </c>
      <c r="E1314" s="2">
        <v>0</v>
      </c>
      <c r="F1314" s="2">
        <v>0</v>
      </c>
      <c r="G1314" s="3">
        <f t="shared" si="52"/>
        <v>1346.1119999999999</v>
      </c>
      <c r="H1314" s="3">
        <f t="shared" si="41"/>
        <v>0.48000000000013188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33565.550000000003</v>
      </c>
      <c r="D1339" s="2">
        <f>BILANCA!E336</f>
        <v>15795.05</v>
      </c>
      <c r="E1339" s="2">
        <v>0</v>
      </c>
      <c r="F1339" s="2">
        <v>0</v>
      </c>
      <c r="G1339" s="3">
        <f t="shared" si="52"/>
        <v>21436.208850000003</v>
      </c>
      <c r="H1339" s="3">
        <f t="shared" si="41"/>
        <v>0.49999999999636202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622516.18000000005</v>
      </c>
      <c r="D1340" s="2">
        <f>BILANCA!E337</f>
        <v>595839.66</v>
      </c>
      <c r="E1340" s="2">
        <v>0</v>
      </c>
      <c r="F1340" s="2">
        <v>0</v>
      </c>
      <c r="G1340" s="3">
        <f t="shared" si="52"/>
        <v>598684.51500000001</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4515.95</v>
      </c>
      <c r="D1341" s="2">
        <f>BILANCA!E338</f>
        <v>19348.75</v>
      </c>
      <c r="E1341" s="2">
        <v>0</v>
      </c>
      <c r="F1341" s="2">
        <v>0</v>
      </c>
      <c r="G1341" s="3">
        <f t="shared" si="52"/>
        <v>14303.651950000001</v>
      </c>
      <c r="H1341" s="3">
        <f t="shared" si="41"/>
        <v>0.3000000000001819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721763.46</v>
      </c>
      <c r="D1342" s="2">
        <f>BILANCA!E339</f>
        <v>384414.14</v>
      </c>
      <c r="E1342" s="2">
        <v>0</v>
      </c>
      <c r="F1342" s="2">
        <v>0</v>
      </c>
      <c r="G1342" s="3">
        <f t="shared" si="52"/>
        <v>494876.45767999999</v>
      </c>
      <c r="H1342" s="3">
        <f t="shared" si="41"/>
        <v>0.59999999997671694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325166.64</v>
      </c>
      <c r="D1346" s="2">
        <f>BILANCA!E343</f>
        <v>260133.35</v>
      </c>
      <c r="E1346" s="2">
        <v>0</v>
      </c>
      <c r="F1346" s="2">
        <v>0</v>
      </c>
      <c r="G1346" s="3">
        <f t="shared" si="52"/>
        <v>284065.60224000004</v>
      </c>
      <c r="H1346" s="3">
        <f t="shared" si="41"/>
        <v>0.70999999999185093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48882.79</v>
      </c>
      <c r="D1347" s="2">
        <f>BILANCA!E344</f>
        <v>0</v>
      </c>
      <c r="E1347" s="2">
        <v>0</v>
      </c>
      <c r="F1347" s="2">
        <v>0</v>
      </c>
      <c r="G1347" s="3">
        <f t="shared" si="52"/>
        <v>16473.500230000001</v>
      </c>
      <c r="H1347" s="3">
        <f t="shared" si="41"/>
        <v>0.20999999999912689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4750</v>
      </c>
      <c r="E1368" s="2">
        <v>0</v>
      </c>
      <c r="F1368" s="2">
        <v>0</v>
      </c>
      <c r="G1368" s="3">
        <f t="shared" si="57"/>
        <v>3401</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13954.11</v>
      </c>
      <c r="E1370" s="2">
        <v>0</v>
      </c>
      <c r="F1370" s="2">
        <v>0</v>
      </c>
      <c r="G1370" s="3">
        <f t="shared" si="57"/>
        <v>10046.959199999999</v>
      </c>
      <c r="H1370" s="3">
        <f t="shared" si="58"/>
        <v>0.11000000000058208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807.03</v>
      </c>
      <c r="E1371" s="2">
        <v>0</v>
      </c>
      <c r="F1371" s="2">
        <v>0</v>
      </c>
      <c r="G1371" s="3">
        <f t="shared" si="57"/>
        <v>582.67565999999999</v>
      </c>
      <c r="H1371" s="3">
        <f t="shared" si="58"/>
        <v>2.9999999999972715E-2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56656.99</v>
      </c>
      <c r="E1372" s="2">
        <v>0</v>
      </c>
      <c r="F1372" s="2">
        <v>0</v>
      </c>
      <c r="G1372" s="3">
        <f t="shared" ref="G1372:G1389" si="59">B1372/1000*C1372+B1372/500*D1372</f>
        <v>41019.660759999999</v>
      </c>
      <c r="H1372" s="3">
        <f t="shared" ref="H1372:H1389" si="60">ABS(C1372-ROUND(C1372,0))+ABS(D1372-ROUND(D1372,0))</f>
        <v>1.0000000002037268E-2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4950</v>
      </c>
      <c r="E1387" s="2">
        <v>0</v>
      </c>
      <c r="F1387" s="2">
        <v>0</v>
      </c>
      <c r="G1387" s="3">
        <f t="shared" si="59"/>
        <v>3732.3</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3440.42</v>
      </c>
      <c r="E1390" s="2">
        <v>0</v>
      </c>
      <c r="F1390" s="2">
        <v>0</v>
      </c>
      <c r="G1390" s="3">
        <f t="shared" ref="G1390:G1399" si="61">B1390/1000*C1390+B1390/500*D1390</f>
        <v>2614.7192</v>
      </c>
      <c r="H1390" s="3">
        <f t="shared" ref="H1390:H1399" si="62">ABS(C1390-ROUND(C1390,0))+ABS(D1390-ROUND(D1390,0))</f>
        <v>0.42000000000007276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189537.2</v>
      </c>
      <c r="D1392" s="2">
        <f>BILANCA!E389</f>
        <v>189537.2</v>
      </c>
      <c r="E1392" s="2">
        <v>0</v>
      </c>
      <c r="F1392" s="2">
        <v>0</v>
      </c>
      <c r="G1392" s="3">
        <f t="shared" si="61"/>
        <v>217209.63120000003</v>
      </c>
      <c r="H1392" s="3">
        <f t="shared" si="62"/>
        <v>0.40000000002328306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5419537.6100000003</v>
      </c>
      <c r="D1394" s="2">
        <f>BILANCA!E391</f>
        <v>6856651.6699999999</v>
      </c>
      <c r="E1394" s="2">
        <v>0</v>
      </c>
      <c r="F1394" s="2">
        <v>0</v>
      </c>
      <c r="G1394" s="3">
        <f t="shared" si="61"/>
        <v>7347010.9248000011</v>
      </c>
      <c r="H1394" s="3">
        <f t="shared" si="62"/>
        <v>0.71999999973922968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29640.45</v>
      </c>
      <c r="D1395" s="2">
        <f>BILANCA!E392</f>
        <v>17686.240000000002</v>
      </c>
      <c r="E1395" s="2">
        <v>0</v>
      </c>
      <c r="F1395" s="2">
        <v>0</v>
      </c>
      <c r="G1395" s="3">
        <f t="shared" si="61"/>
        <v>25029.978050000005</v>
      </c>
      <c r="H1395" s="3">
        <f t="shared" si="62"/>
        <v>0.69000000000232831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5162439.75</v>
      </c>
      <c r="E1396" s="2">
        <v>0</v>
      </c>
      <c r="F1396" s="2">
        <v>0</v>
      </c>
      <c r="G1396" s="3">
        <f t="shared" si="61"/>
        <v>3985403.4870000002</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2702525.29</v>
      </c>
      <c r="E1399" s="2">
        <v>0</v>
      </c>
      <c r="F1399" s="2">
        <v>0</v>
      </c>
      <c r="G1399" s="3">
        <f t="shared" si="61"/>
        <v>2102564.6756199999</v>
      </c>
      <c r="H1399" s="3">
        <f t="shared" si="62"/>
        <v>0.2900000000372529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1711637.06</v>
      </c>
      <c r="E1400" s="14">
        <v>0</v>
      </c>
      <c r="F1400" s="14">
        <v>0</v>
      </c>
      <c r="G1400" s="15">
        <f t="shared" si="52"/>
        <v>1335076.9068</v>
      </c>
      <c r="H1400" s="15">
        <f t="shared" si="41"/>
        <v>6.0000000055879354E-2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1547231.9</v>
      </c>
      <c r="D1401" s="7">
        <f>'RAS-funkcijski'!E5</f>
        <v>2059391.3699999999</v>
      </c>
      <c r="E1401" s="7">
        <v>0</v>
      </c>
      <c r="F1401" s="7">
        <v>0</v>
      </c>
      <c r="G1401" s="8">
        <f t="shared" si="52"/>
        <v>5666.0146399999994</v>
      </c>
      <c r="H1401" s="8">
        <f t="shared" si="41"/>
        <v>0.46999999997206032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234518.40999999997</v>
      </c>
      <c r="D1402" s="2">
        <f>'RAS-funkcijski'!E6</f>
        <v>319197.2</v>
      </c>
      <c r="E1402" s="2">
        <v>0</v>
      </c>
      <c r="F1402" s="2">
        <v>0</v>
      </c>
      <c r="G1402" s="3">
        <f t="shared" si="52"/>
        <v>1745.8256200000001</v>
      </c>
      <c r="H1402" s="3">
        <f t="shared" si="41"/>
        <v>0.60999999998603016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169481.27</v>
      </c>
      <c r="D1403" s="2">
        <f>'RAS-funkcijski'!E7</f>
        <v>245526.97</v>
      </c>
      <c r="E1403" s="2">
        <v>0</v>
      </c>
      <c r="F1403" s="2">
        <v>0</v>
      </c>
      <c r="G1403" s="3">
        <f t="shared" si="52"/>
        <v>1981.60563</v>
      </c>
      <c r="H1403" s="3">
        <f t="shared" si="41"/>
        <v>0.29999999998835847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65037.14</v>
      </c>
      <c r="D1404" s="2">
        <f>'RAS-funkcijski'!E8</f>
        <v>73670.23</v>
      </c>
      <c r="E1404" s="2">
        <v>0</v>
      </c>
      <c r="F1404" s="2">
        <v>0</v>
      </c>
      <c r="G1404" s="3">
        <f t="shared" si="52"/>
        <v>849.5104</v>
      </c>
      <c r="H1404" s="3">
        <f t="shared" si="41"/>
        <v>0.36999999999534339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1312713.49</v>
      </c>
      <c r="D1409" s="2">
        <f>'RAS-funkcijski'!E13</f>
        <v>1740194.17</v>
      </c>
      <c r="E1409" s="2">
        <v>0</v>
      </c>
      <c r="F1409" s="2">
        <v>0</v>
      </c>
      <c r="G1409" s="3">
        <f t="shared" si="52"/>
        <v>43137.916469999996</v>
      </c>
      <c r="H1409" s="3">
        <f t="shared" si="41"/>
        <v>0.65999999991618097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717407.99</v>
      </c>
      <c r="D1410" s="2">
        <f>'RAS-funkcijski'!E14</f>
        <v>970585.13</v>
      </c>
      <c r="E1410" s="2">
        <v>0</v>
      </c>
      <c r="F1410" s="2">
        <v>0</v>
      </c>
      <c r="G1410" s="3">
        <f t="shared" si="52"/>
        <v>26585.782500000001</v>
      </c>
      <c r="H1410" s="3">
        <f t="shared" si="41"/>
        <v>0.14000000001396984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595305.5</v>
      </c>
      <c r="D1412" s="2">
        <f>'RAS-funkcijski'!E16</f>
        <v>769609.04</v>
      </c>
      <c r="E1412" s="2">
        <v>0</v>
      </c>
      <c r="F1412" s="2">
        <v>0</v>
      </c>
      <c r="G1412" s="3">
        <f t="shared" si="52"/>
        <v>25614.282960000004</v>
      </c>
      <c r="H1412" s="3">
        <f t="shared" si="41"/>
        <v>0.5400000000372529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248083.98</v>
      </c>
      <c r="D1424" s="2">
        <f>'RAS-funkcijski'!E28</f>
        <v>540701.44999999995</v>
      </c>
      <c r="E1424" s="2">
        <v>0</v>
      </c>
      <c r="F1424" s="2">
        <v>0</v>
      </c>
      <c r="G1424" s="3">
        <f t="shared" si="52"/>
        <v>31907.685119999998</v>
      </c>
      <c r="H1424" s="3">
        <f t="shared" si="41"/>
        <v>0.46999999994295649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248083.98</v>
      </c>
      <c r="D1426" s="2">
        <f>'RAS-funkcijski'!E30</f>
        <v>538701.44999999995</v>
      </c>
      <c r="E1426" s="2">
        <v>0</v>
      </c>
      <c r="F1426" s="2">
        <v>0</v>
      </c>
      <c r="G1426" s="3">
        <f t="shared" si="52"/>
        <v>34462.658879999995</v>
      </c>
      <c r="H1426" s="3">
        <f t="shared" si="41"/>
        <v>0.46999999994295649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2000</v>
      </c>
      <c r="E1430" s="2">
        <v>0</v>
      </c>
      <c r="F1430" s="2">
        <v>0</v>
      </c>
      <c r="G1430" s="3">
        <f t="shared" si="52"/>
        <v>120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1904015.2000000002</v>
      </c>
      <c r="D1431" s="2">
        <f>'RAS-funkcijski'!E35</f>
        <v>2107292.08</v>
      </c>
      <c r="E1431" s="2">
        <v>0</v>
      </c>
      <c r="F1431" s="2">
        <v>0</v>
      </c>
      <c r="G1431" s="3">
        <f t="shared" si="52"/>
        <v>189676.58016000001</v>
      </c>
      <c r="H1431" s="3">
        <f t="shared" si="41"/>
        <v>0.28000000026077032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18649.72</v>
      </c>
      <c r="D1432" s="2">
        <f>'RAS-funkcijski'!E36</f>
        <v>20958.52</v>
      </c>
      <c r="E1432" s="2">
        <v>0</v>
      </c>
      <c r="F1432" s="2">
        <v>0</v>
      </c>
      <c r="G1432" s="3">
        <f t="shared" si="52"/>
        <v>1938.1363200000001</v>
      </c>
      <c r="H1432" s="3">
        <f t="shared" si="41"/>
        <v>0.75999999999839929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18649.72</v>
      </c>
      <c r="D1433" s="2">
        <f>'RAS-funkcijski'!E37</f>
        <v>20958.52</v>
      </c>
      <c r="E1433" s="2">
        <v>0</v>
      </c>
      <c r="F1433" s="2">
        <v>0</v>
      </c>
      <c r="G1433" s="3">
        <f t="shared" si="52"/>
        <v>1998.7030800000002</v>
      </c>
      <c r="H1433" s="3">
        <f t="shared" si="41"/>
        <v>0.75999999999839929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21605.19</v>
      </c>
      <c r="D1435" s="2">
        <f>'RAS-funkcijski'!E39</f>
        <v>32481.4</v>
      </c>
      <c r="E1435" s="2">
        <v>0</v>
      </c>
      <c r="F1435" s="2">
        <v>0</v>
      </c>
      <c r="G1435" s="3">
        <f t="shared" si="52"/>
        <v>3029.8796500000003</v>
      </c>
      <c r="H1435" s="3">
        <f t="shared" si="41"/>
        <v>0.59000000000014552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21605.19</v>
      </c>
      <c r="D1436" s="2">
        <f>'RAS-funkcijski'!E40</f>
        <v>32481.4</v>
      </c>
      <c r="E1436" s="2">
        <v>0</v>
      </c>
      <c r="F1436" s="2">
        <v>0</v>
      </c>
      <c r="G1436" s="3">
        <f t="shared" si="52"/>
        <v>3116.4476399999999</v>
      </c>
      <c r="H1436" s="3">
        <f t="shared" si="41"/>
        <v>0.59000000000014552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24470.42</v>
      </c>
      <c r="D1446" s="2">
        <f>'RAS-funkcijski'!E50</f>
        <v>27317.01</v>
      </c>
      <c r="E1446" s="2">
        <v>0</v>
      </c>
      <c r="F1446" s="2">
        <v>0</v>
      </c>
      <c r="G1446" s="3">
        <f t="shared" si="52"/>
        <v>3638.8042399999995</v>
      </c>
      <c r="H1446" s="3">
        <f t="shared" si="63"/>
        <v>0.42999999999665306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24470.42</v>
      </c>
      <c r="D1449" s="2">
        <f>'RAS-funkcijski'!E53</f>
        <v>27317.01</v>
      </c>
      <c r="E1449" s="2">
        <v>0</v>
      </c>
      <c r="F1449" s="2">
        <v>0</v>
      </c>
      <c r="G1449" s="3">
        <f t="shared" si="52"/>
        <v>3876.1175599999997</v>
      </c>
      <c r="H1449" s="3">
        <f t="shared" si="63"/>
        <v>0.42999999999665306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1714611.6600000001</v>
      </c>
      <c r="D1450" s="2">
        <f>'RAS-funkcijski'!E54</f>
        <v>1799787.93</v>
      </c>
      <c r="E1450" s="2">
        <v>0</v>
      </c>
      <c r="F1450" s="2">
        <v>0</v>
      </c>
      <c r="G1450" s="3">
        <f t="shared" si="52"/>
        <v>265709.37600000005</v>
      </c>
      <c r="H1450" s="3">
        <f t="shared" si="63"/>
        <v>0.40999999991618097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1658715.08</v>
      </c>
      <c r="D1451" s="2">
        <f>'RAS-funkcijski'!E55</f>
        <v>1748777.91</v>
      </c>
      <c r="E1451" s="2">
        <v>0</v>
      </c>
      <c r="F1451" s="2">
        <v>0</v>
      </c>
      <c r="G1451" s="3">
        <f t="shared" si="52"/>
        <v>262969.81589999999</v>
      </c>
      <c r="H1451" s="3">
        <f t="shared" si="63"/>
        <v>0.17000000015832484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55896.58</v>
      </c>
      <c r="D1453" s="2">
        <f>'RAS-funkcijski'!E57</f>
        <v>51010.02</v>
      </c>
      <c r="E1453" s="2">
        <v>0</v>
      </c>
      <c r="F1453" s="2">
        <v>0</v>
      </c>
      <c r="G1453" s="3">
        <f t="shared" si="52"/>
        <v>8369.58086</v>
      </c>
      <c r="H1453" s="3">
        <f t="shared" si="63"/>
        <v>0.43999999999505235</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1756.68</v>
      </c>
      <c r="D1456" s="2">
        <f>'RAS-funkcijski'!E60</f>
        <v>1563.72</v>
      </c>
      <c r="E1456" s="2">
        <v>0</v>
      </c>
      <c r="F1456" s="2">
        <v>0</v>
      </c>
      <c r="G1456" s="3">
        <f t="shared" si="52"/>
        <v>273.51071999999999</v>
      </c>
      <c r="H1456" s="3">
        <f t="shared" si="63"/>
        <v>0.59999999999990905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109286.52</v>
      </c>
      <c r="D1457" s="2">
        <f>'RAS-funkcijski'!E61</f>
        <v>127000</v>
      </c>
      <c r="E1457" s="2">
        <v>0</v>
      </c>
      <c r="F1457" s="2">
        <v>0</v>
      </c>
      <c r="G1457" s="3">
        <f t="shared" si="52"/>
        <v>20707.33164</v>
      </c>
      <c r="H1457" s="3">
        <f t="shared" si="63"/>
        <v>0.47999999999592546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109286.52</v>
      </c>
      <c r="D1460" s="2">
        <f>'RAS-funkcijski'!E64</f>
        <v>127000</v>
      </c>
      <c r="E1460" s="2">
        <v>0</v>
      </c>
      <c r="F1460" s="2">
        <v>0</v>
      </c>
      <c r="G1460" s="3">
        <f t="shared" si="52"/>
        <v>21797.191200000001</v>
      </c>
      <c r="H1460" s="3">
        <f t="shared" si="63"/>
        <v>0.47999999999592546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13635.01</v>
      </c>
      <c r="D1470" s="2">
        <f>'RAS-funkcijski'!E74</f>
        <v>98183.5</v>
      </c>
      <c r="E1470" s="2">
        <v>0</v>
      </c>
      <c r="F1470" s="2">
        <v>0</v>
      </c>
      <c r="G1470" s="3">
        <f t="shared" si="52"/>
        <v>14700.1407</v>
      </c>
      <c r="H1470" s="3">
        <f t="shared" si="63"/>
        <v>0.51000000000021828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473711.80000000005</v>
      </c>
      <c r="D1471" s="2">
        <f>'RAS-funkcijski'!E75</f>
        <v>668354.02999999991</v>
      </c>
      <c r="E1471" s="2">
        <v>0</v>
      </c>
      <c r="F1471" s="2">
        <v>0</v>
      </c>
      <c r="G1471" s="3">
        <f t="shared" si="52"/>
        <v>128539.81005999999</v>
      </c>
      <c r="H1471" s="3">
        <f t="shared" si="63"/>
        <v>0.22999999986495823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307529.12</v>
      </c>
      <c r="D1472" s="2">
        <f>'RAS-funkcijski'!E76</f>
        <v>484781.55</v>
      </c>
      <c r="E1472" s="2">
        <v>0</v>
      </c>
      <c r="F1472" s="2">
        <v>0</v>
      </c>
      <c r="G1472" s="3">
        <f t="shared" si="52"/>
        <v>91950.639840000003</v>
      </c>
      <c r="H1472" s="3">
        <f t="shared" si="63"/>
        <v>0.57000000000698492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126701.94</v>
      </c>
      <c r="D1473" s="2">
        <f>'RAS-funkcijski'!E77</f>
        <v>73617.37</v>
      </c>
      <c r="E1473" s="2">
        <v>0</v>
      </c>
      <c r="F1473" s="2">
        <v>0</v>
      </c>
      <c r="G1473" s="3">
        <f t="shared" si="52"/>
        <v>19997.377639999999</v>
      </c>
      <c r="H1473" s="3">
        <f t="shared" si="63"/>
        <v>0.42999999999301508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20640.34</v>
      </c>
      <c r="D1474" s="2">
        <f>'RAS-funkcijski'!E78</f>
        <v>89035.16</v>
      </c>
      <c r="E1474" s="2">
        <v>0</v>
      </c>
      <c r="F1474" s="2">
        <v>0</v>
      </c>
      <c r="G1474" s="3">
        <f t="shared" si="52"/>
        <v>14704.58884</v>
      </c>
      <c r="H1474" s="3">
        <f t="shared" si="63"/>
        <v>0.50000000000363798</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18840.400000000001</v>
      </c>
      <c r="D1475" s="2">
        <f>'RAS-funkcijski'!E79</f>
        <v>20919.95</v>
      </c>
      <c r="E1475" s="2">
        <v>0</v>
      </c>
      <c r="F1475" s="2">
        <v>0</v>
      </c>
      <c r="G1475" s="3">
        <f t="shared" si="52"/>
        <v>4551.0225</v>
      </c>
      <c r="H1475" s="3">
        <f t="shared" si="63"/>
        <v>0.4500000000007276</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2105796.52</v>
      </c>
      <c r="D1478" s="2">
        <f>'RAS-funkcijski'!E82</f>
        <v>3086316.2</v>
      </c>
      <c r="E1478" s="2">
        <v>0</v>
      </c>
      <c r="F1478" s="2">
        <v>0</v>
      </c>
      <c r="G1478" s="3">
        <f t="shared" si="52"/>
        <v>645717.45576000004</v>
      </c>
      <c r="H1478" s="3">
        <f t="shared" si="63"/>
        <v>0.68000000016763806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41558.21</v>
      </c>
      <c r="D1479" s="2">
        <f>'RAS-funkcijski'!E83</f>
        <v>19146.3</v>
      </c>
      <c r="E1479" s="2">
        <v>0</v>
      </c>
      <c r="F1479" s="2">
        <v>0</v>
      </c>
      <c r="G1479" s="3">
        <f t="shared" si="52"/>
        <v>6308.2139900000002</v>
      </c>
      <c r="H1479" s="3">
        <f t="shared" si="63"/>
        <v>0.50999999999839929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816747.91</v>
      </c>
      <c r="D1480" s="2">
        <f>'RAS-funkcijski'!E84</f>
        <v>760451.64</v>
      </c>
      <c r="E1480" s="2">
        <v>0</v>
      </c>
      <c r="F1480" s="2">
        <v>0</v>
      </c>
      <c r="G1480" s="3">
        <f t="shared" si="52"/>
        <v>187012.09520000001</v>
      </c>
      <c r="H1480" s="3">
        <f t="shared" si="63"/>
        <v>0.44999999995343387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469258.2</v>
      </c>
      <c r="D1481" s="2">
        <f>'RAS-funkcijski'!E85</f>
        <v>186675.69</v>
      </c>
      <c r="E1481" s="2">
        <v>0</v>
      </c>
      <c r="F1481" s="2">
        <v>0</v>
      </c>
      <c r="G1481" s="3">
        <f t="shared" si="52"/>
        <v>68251.375979999997</v>
      </c>
      <c r="H1481" s="3">
        <f t="shared" si="63"/>
        <v>0.51000000000931323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563115.68999999994</v>
      </c>
      <c r="D1482" s="2">
        <f>'RAS-funkcijski'!E86</f>
        <v>293295.71000000002</v>
      </c>
      <c r="E1482" s="2">
        <v>0</v>
      </c>
      <c r="F1482" s="2">
        <v>0</v>
      </c>
      <c r="G1482" s="3">
        <f t="shared" si="52"/>
        <v>94275.98302</v>
      </c>
      <c r="H1482" s="3">
        <f t="shared" si="63"/>
        <v>0.6000000000349246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215116.51</v>
      </c>
      <c r="D1484" s="2">
        <f>'RAS-funkcijski'!E88</f>
        <v>1826746.86</v>
      </c>
      <c r="E1484" s="2">
        <v>0</v>
      </c>
      <c r="F1484" s="2">
        <v>0</v>
      </c>
      <c r="G1484" s="3">
        <f t="shared" si="52"/>
        <v>324963.25932000007</v>
      </c>
      <c r="H1484" s="3">
        <f t="shared" si="63"/>
        <v>0.62999999988824129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31577.599999999999</v>
      </c>
      <c r="D1485" s="2">
        <f>'RAS-funkcijski'!E89</f>
        <v>34232.400000000001</v>
      </c>
      <c r="E1485" s="2">
        <v>0</v>
      </c>
      <c r="F1485" s="2">
        <v>0</v>
      </c>
      <c r="G1485" s="3">
        <f t="shared" si="52"/>
        <v>8503.6040000000012</v>
      </c>
      <c r="H1485" s="3">
        <f t="shared" si="63"/>
        <v>0.80000000000291038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31577.599999999999</v>
      </c>
      <c r="D1500" s="2">
        <f>'RAS-funkcijski'!E104</f>
        <v>34232.400000000001</v>
      </c>
      <c r="E1500" s="2">
        <v>0</v>
      </c>
      <c r="F1500" s="2">
        <v>0</v>
      </c>
      <c r="G1500" s="3">
        <f t="shared" si="52"/>
        <v>10004.240000000002</v>
      </c>
      <c r="H1500" s="3">
        <f t="shared" si="63"/>
        <v>0.80000000000291038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1717599.28</v>
      </c>
      <c r="D1503" s="2">
        <f>'RAS-funkcijski'!E107</f>
        <v>1436473.73</v>
      </c>
      <c r="E1503" s="2">
        <v>0</v>
      </c>
      <c r="F1503" s="2">
        <v>0</v>
      </c>
      <c r="G1503" s="3">
        <f t="shared" si="52"/>
        <v>472826.31421999994</v>
      </c>
      <c r="H1503" s="3">
        <f t="shared" si="63"/>
        <v>0.55000000004656613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1269171.32</v>
      </c>
      <c r="D1504" s="2">
        <f>'RAS-funkcijski'!E108</f>
        <v>937062.81</v>
      </c>
      <c r="E1504" s="2">
        <v>0</v>
      </c>
      <c r="F1504" s="2">
        <v>0</v>
      </c>
      <c r="G1504" s="3">
        <f t="shared" si="52"/>
        <v>326902.88176000002</v>
      </c>
      <c r="H1504" s="3">
        <f t="shared" si="63"/>
        <v>0.51000000000931323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231400.51</v>
      </c>
      <c r="D1505" s="2">
        <f>'RAS-funkcijski'!E109</f>
        <v>204225.45</v>
      </c>
      <c r="E1505" s="2">
        <v>0</v>
      </c>
      <c r="F1505" s="2">
        <v>0</v>
      </c>
      <c r="G1505" s="3">
        <f t="shared" si="52"/>
        <v>67184.398050000003</v>
      </c>
      <c r="H1505" s="3">
        <f t="shared" si="63"/>
        <v>0.94000000000232831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21845.88</v>
      </c>
      <c r="D1506" s="2">
        <f>'RAS-funkcijski'!E110</f>
        <v>27026.6</v>
      </c>
      <c r="E1506" s="2">
        <v>0</v>
      </c>
      <c r="F1506" s="2">
        <v>0</v>
      </c>
      <c r="G1506" s="3">
        <f t="shared" si="52"/>
        <v>8045.3024800000003</v>
      </c>
      <c r="H1506" s="3">
        <f t="shared" si="63"/>
        <v>0.52000000000043656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36200</v>
      </c>
      <c r="E1507" s="2">
        <v>0</v>
      </c>
      <c r="F1507" s="2">
        <v>0</v>
      </c>
      <c r="G1507" s="3">
        <f t="shared" si="52"/>
        <v>7746.8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195181.57</v>
      </c>
      <c r="D1509" s="2">
        <f>'RAS-funkcijski'!E113</f>
        <v>231958.87</v>
      </c>
      <c r="E1509" s="2">
        <v>0</v>
      </c>
      <c r="F1509" s="2">
        <v>0</v>
      </c>
      <c r="G1509" s="3">
        <f t="shared" si="52"/>
        <v>71841.824789999999</v>
      </c>
      <c r="H1509" s="3">
        <f t="shared" si="63"/>
        <v>0.55999999999767169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829029.97</v>
      </c>
      <c r="D1510" s="2">
        <f>'RAS-funkcijski'!E114</f>
        <v>1412469.0899999999</v>
      </c>
      <c r="E1510" s="2">
        <v>0</v>
      </c>
      <c r="F1510" s="2">
        <v>0</v>
      </c>
      <c r="G1510" s="3">
        <f t="shared" si="52"/>
        <v>401936.49649999995</v>
      </c>
      <c r="H1510" s="3">
        <f t="shared" si="63"/>
        <v>0.11999999987892807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575723.74</v>
      </c>
      <c r="D1511" s="2">
        <f>'RAS-funkcijski'!E115</f>
        <v>1102555.74</v>
      </c>
      <c r="E1511" s="2">
        <v>0</v>
      </c>
      <c r="F1511" s="2">
        <v>0</v>
      </c>
      <c r="G1511" s="3">
        <f t="shared" si="52"/>
        <v>308672.70941999997</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522320.69</v>
      </c>
      <c r="D1512" s="2">
        <f>'RAS-funkcijski'!E116</f>
        <v>1051137.31</v>
      </c>
      <c r="E1512" s="2">
        <v>0</v>
      </c>
      <c r="F1512" s="2">
        <v>0</v>
      </c>
      <c r="G1512" s="3">
        <f t="shared" si="52"/>
        <v>293954.67472000001</v>
      </c>
      <c r="H1512" s="3">
        <f t="shared" si="63"/>
        <v>0.62000000005355105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53403.05</v>
      </c>
      <c r="D1513" s="2">
        <f>'RAS-funkcijski'!E117</f>
        <v>51418.43</v>
      </c>
      <c r="E1513" s="2">
        <v>0</v>
      </c>
      <c r="F1513" s="2">
        <v>0</v>
      </c>
      <c r="G1513" s="3">
        <f t="shared" si="52"/>
        <v>17655.109830000001</v>
      </c>
      <c r="H1513" s="3">
        <f t="shared" si="63"/>
        <v>0.48000000000320142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4000</v>
      </c>
      <c r="D1514" s="2">
        <f>'RAS-funkcijski'!E118</f>
        <v>4000</v>
      </c>
      <c r="E1514" s="2">
        <v>0</v>
      </c>
      <c r="F1514" s="2">
        <v>0</v>
      </c>
      <c r="G1514" s="3">
        <f t="shared" si="52"/>
        <v>1368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4000</v>
      </c>
      <c r="D1516" s="2">
        <f>'RAS-funkcijski'!E120</f>
        <v>4000</v>
      </c>
      <c r="E1516" s="2">
        <v>0</v>
      </c>
      <c r="F1516" s="2">
        <v>0</v>
      </c>
      <c r="G1516" s="3">
        <f t="shared" si="52"/>
        <v>1392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178972.65</v>
      </c>
      <c r="D1522" s="2">
        <f>'RAS-funkcijski'!E126</f>
        <v>220237.61</v>
      </c>
      <c r="E1522" s="2">
        <v>0</v>
      </c>
      <c r="F1522" s="2">
        <v>0</v>
      </c>
      <c r="G1522" s="3">
        <f t="shared" si="52"/>
        <v>75572.640140000003</v>
      </c>
      <c r="H1522" s="3">
        <f t="shared" si="63"/>
        <v>0.7400000000197906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70333.58</v>
      </c>
      <c r="D1524" s="2">
        <f>'RAS-funkcijski'!E128</f>
        <v>85675.74</v>
      </c>
      <c r="E1524" s="2">
        <v>0</v>
      </c>
      <c r="F1524" s="2">
        <v>0</v>
      </c>
      <c r="G1524" s="3">
        <f t="shared" si="52"/>
        <v>29968.94744</v>
      </c>
      <c r="H1524" s="3">
        <f t="shared" si="63"/>
        <v>0.67999999999301508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379646.55000000005</v>
      </c>
      <c r="D1525" s="2">
        <f>'RAS-funkcijski'!E129</f>
        <v>452225.32</v>
      </c>
      <c r="E1525" s="2">
        <v>0</v>
      </c>
      <c r="F1525" s="2">
        <v>0</v>
      </c>
      <c r="G1525" s="3">
        <f t="shared" si="52"/>
        <v>160512.14874999999</v>
      </c>
      <c r="H1525" s="3">
        <f t="shared" si="63"/>
        <v>0.76999999996041879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48860.85</v>
      </c>
      <c r="D1526" s="2">
        <f>'RAS-funkcijski'!E130</f>
        <v>58624.639999999999</v>
      </c>
      <c r="E1526" s="2">
        <v>0</v>
      </c>
      <c r="F1526" s="2">
        <v>0</v>
      </c>
      <c r="G1526" s="3">
        <f t="shared" si="52"/>
        <v>20929.876380000002</v>
      </c>
      <c r="H1526" s="3">
        <f t="shared" si="63"/>
        <v>0.51000000000203727</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19058</v>
      </c>
      <c r="D1527" s="2">
        <f>'RAS-funkcijski'!E131</f>
        <v>22972.3</v>
      </c>
      <c r="E1527" s="2">
        <v>0</v>
      </c>
      <c r="F1527" s="2">
        <v>0</v>
      </c>
      <c r="G1527" s="3">
        <f t="shared" si="52"/>
        <v>8255.3302000000003</v>
      </c>
      <c r="H1527" s="3">
        <f t="shared" si="63"/>
        <v>0.2999999999992724</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29802.85</v>
      </c>
      <c r="D1528" s="2">
        <f>'RAS-funkcijski'!E132</f>
        <v>35652.339999999997</v>
      </c>
      <c r="E1528" s="2">
        <v>0</v>
      </c>
      <c r="F1528" s="2">
        <v>0</v>
      </c>
      <c r="G1528" s="3">
        <f t="shared" si="52"/>
        <v>12941.76384</v>
      </c>
      <c r="H1528" s="3">
        <f t="shared" si="63"/>
        <v>0.48999999999796273</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122655</v>
      </c>
      <c r="D1529" s="2">
        <f>'RAS-funkcijski'!E133</f>
        <v>194470</v>
      </c>
      <c r="E1529" s="2">
        <v>0</v>
      </c>
      <c r="F1529" s="2">
        <v>0</v>
      </c>
      <c r="G1529" s="3">
        <f t="shared" si="52"/>
        <v>65995.755000000005</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166461.70000000001</v>
      </c>
      <c r="D1531" s="2">
        <f>'RAS-funkcijski'!E135</f>
        <v>156225.72</v>
      </c>
      <c r="E1531" s="2">
        <v>0</v>
      </c>
      <c r="F1531" s="2">
        <v>0</v>
      </c>
      <c r="G1531" s="3">
        <f t="shared" si="52"/>
        <v>62737.621340000012</v>
      </c>
      <c r="H1531" s="3">
        <f t="shared" si="63"/>
        <v>0.57999999998719431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11080.16</v>
      </c>
      <c r="D1533" s="2">
        <f>'RAS-funkcijski'!E137</f>
        <v>9692.56</v>
      </c>
      <c r="E1533" s="2">
        <v>0</v>
      </c>
      <c r="F1533" s="2">
        <v>0</v>
      </c>
      <c r="G1533" s="3">
        <f t="shared" si="52"/>
        <v>4051.8822399999999</v>
      </c>
      <c r="H1533" s="3">
        <f t="shared" si="63"/>
        <v>0.6000000000003638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30588.84</v>
      </c>
      <c r="D1536" s="2">
        <f>'RAS-funkcijski'!E140</f>
        <v>33212.400000000001</v>
      </c>
      <c r="E1536" s="2">
        <v>0</v>
      </c>
      <c r="F1536" s="2">
        <v>0</v>
      </c>
      <c r="G1536" s="3">
        <f t="shared" si="52"/>
        <v>13193.855040000002</v>
      </c>
      <c r="H1536" s="3">
        <f t="shared" si="63"/>
        <v>0.56000000000130967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9236692.8000000007</v>
      </c>
      <c r="D1537" s="14">
        <f>'RAS-funkcijski'!E141</f>
        <v>11797455.670000002</v>
      </c>
      <c r="E1537" s="14">
        <v>0</v>
      </c>
      <c r="F1537" s="14">
        <v>0</v>
      </c>
      <c r="G1537" s="15">
        <f t="shared" si="52"/>
        <v>4497929.7671800014</v>
      </c>
      <c r="H1537" s="15">
        <f t="shared" si="63"/>
        <v>0.5299999974668026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525823.49</v>
      </c>
      <c r="D1538" s="7">
        <f>'P-VRIO'!E5</f>
        <v>6669340.6800000006</v>
      </c>
      <c r="E1538" s="7">
        <v>0</v>
      </c>
      <c r="F1538" s="7">
        <v>0</v>
      </c>
      <c r="G1538" s="8">
        <f t="shared" si="52"/>
        <v>13864.504850000003</v>
      </c>
      <c r="H1538" s="8">
        <f t="shared" si="63"/>
        <v>0.80999999935738742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525823.49</v>
      </c>
      <c r="D1555" s="2">
        <f>'P-VRIO'!E22</f>
        <v>6669340.6800000006</v>
      </c>
      <c r="E1555" s="2">
        <v>0</v>
      </c>
      <c r="F1555" s="2">
        <v>0</v>
      </c>
      <c r="G1555" s="3">
        <f t="shared" si="52"/>
        <v>249561.08730000001</v>
      </c>
      <c r="H1555" s="3">
        <f t="shared" si="63"/>
        <v>0.80999999935738742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525823.49</v>
      </c>
      <c r="D1556" s="2">
        <f>'P-VRIO'!E23</f>
        <v>6669340.6800000006</v>
      </c>
      <c r="E1556" s="2">
        <v>0</v>
      </c>
      <c r="F1556" s="2">
        <v>0</v>
      </c>
      <c r="G1556" s="3">
        <f t="shared" si="52"/>
        <v>263425.59215000004</v>
      </c>
      <c r="H1556" s="3">
        <f t="shared" si="63"/>
        <v>0.80999999935738742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122114.66</v>
      </c>
      <c r="D1557" s="2">
        <f>'P-VRIO'!E24</f>
        <v>0</v>
      </c>
      <c r="E1557" s="2">
        <v>0</v>
      </c>
      <c r="F1557" s="2">
        <v>0</v>
      </c>
      <c r="G1557" s="3">
        <f t="shared" si="52"/>
        <v>2442.2932000000001</v>
      </c>
      <c r="H1557" s="3">
        <f t="shared" si="63"/>
        <v>0.33999999999650754</v>
      </c>
      <c r="I1557" s="11">
        <f t="shared" ref="I1557:I1562" si="66">G1557*H1557</f>
        <v>830.3796879914704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403708.83</v>
      </c>
      <c r="D1558" s="2">
        <f>'P-VRIO'!E25</f>
        <v>406861.9</v>
      </c>
      <c r="E1558" s="2">
        <v>0</v>
      </c>
      <c r="F1558" s="2">
        <v>0</v>
      </c>
      <c r="G1558" s="3">
        <f t="shared" si="52"/>
        <v>25566.085230000004</v>
      </c>
      <c r="H1558" s="3">
        <f t="shared" si="63"/>
        <v>0.26999999996041879</v>
      </c>
      <c r="I1558" s="11">
        <f t="shared" si="66"/>
        <v>6902.8430110880645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6262478.7800000003</v>
      </c>
      <c r="E1561" s="2">
        <v>0</v>
      </c>
      <c r="F1561" s="2">
        <v>0</v>
      </c>
      <c r="G1561" s="3">
        <f t="shared" si="52"/>
        <v>300598.98144</v>
      </c>
      <c r="H1561" s="3">
        <f t="shared" si="63"/>
        <v>0.21999999973922968</v>
      </c>
      <c r="I1561" s="11">
        <f t="shared" si="66"/>
        <v>66131.775838412708</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1707527.78</v>
      </c>
      <c r="D1582" s="7"/>
      <c r="E1582" s="7">
        <v>0</v>
      </c>
      <c r="F1582" s="7">
        <v>0</v>
      </c>
      <c r="G1582" s="8">
        <f t="shared" ref="G1582:G1686" si="70">B1582/1000*C1582</f>
        <v>1707.5277800000001</v>
      </c>
      <c r="H1582" s="8">
        <f t="shared" ref="H1582:H1686" si="71">ABS(C1582-ROUND(C1582,0))</f>
        <v>0.21999999997206032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13619084.840000002</v>
      </c>
      <c r="D1583" s="2">
        <v>0</v>
      </c>
      <c r="E1583" s="2">
        <v>0</v>
      </c>
      <c r="F1583" s="2">
        <v>0</v>
      </c>
      <c r="G1583" s="3">
        <f t="shared" si="70"/>
        <v>27238.169680000003</v>
      </c>
      <c r="H1583" s="3">
        <f t="shared" si="71"/>
        <v>0.15999999828636646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8735641.9600000009</v>
      </c>
      <c r="D1585" s="2">
        <v>0</v>
      </c>
      <c r="E1585" s="2">
        <v>0</v>
      </c>
      <c r="F1585" s="2">
        <v>0</v>
      </c>
      <c r="G1585" s="3">
        <f t="shared" si="70"/>
        <v>34942.567840000003</v>
      </c>
      <c r="H1585" s="3">
        <f t="shared" si="71"/>
        <v>3.9999999105930328E-2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937390.83</v>
      </c>
      <c r="D1586" s="2">
        <v>0</v>
      </c>
      <c r="E1586" s="2">
        <v>0</v>
      </c>
      <c r="F1586" s="2">
        <v>0</v>
      </c>
      <c r="G1586" s="3">
        <f t="shared" si="70"/>
        <v>4686.9541499999996</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3108483.03</v>
      </c>
      <c r="D1587" s="2">
        <v>0</v>
      </c>
      <c r="E1587" s="2">
        <v>0</v>
      </c>
      <c r="F1587" s="2">
        <v>0</v>
      </c>
      <c r="G1587" s="3">
        <f t="shared" si="70"/>
        <v>18650.89818</v>
      </c>
      <c r="H1587" s="3">
        <f t="shared" si="71"/>
        <v>2.9999999795109034E-2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5264.49</v>
      </c>
      <c r="D1588" s="2">
        <v>0</v>
      </c>
      <c r="E1588" s="2">
        <v>0</v>
      </c>
      <c r="F1588" s="2">
        <v>0</v>
      </c>
      <c r="G1588" s="3">
        <f t="shared" si="70"/>
        <v>36.851430000000001</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1140384.97</v>
      </c>
      <c r="D1589" s="2">
        <v>0</v>
      </c>
      <c r="E1589" s="2">
        <v>0</v>
      </c>
      <c r="F1589" s="2">
        <v>0</v>
      </c>
      <c r="G1589" s="3">
        <f t="shared" si="70"/>
        <v>9123.0797600000005</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115996.4</v>
      </c>
      <c r="D1590" s="2">
        <v>0</v>
      </c>
      <c r="E1590" s="2">
        <v>0</v>
      </c>
      <c r="F1590" s="2">
        <v>0</v>
      </c>
      <c r="G1590" s="3">
        <f>B1590/1000*C1590</f>
        <v>1043.9675999999999</v>
      </c>
      <c r="H1590" s="3">
        <f>ABS(C1590-ROUND(C1590,0))</f>
        <v>0.39999999999417923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562717.29</v>
      </c>
      <c r="D1591" s="2">
        <v>0</v>
      </c>
      <c r="E1591" s="2">
        <v>0</v>
      </c>
      <c r="F1591" s="2">
        <v>0</v>
      </c>
      <c r="G1591" s="3">
        <f t="shared" si="70"/>
        <v>5627.1729000000005</v>
      </c>
      <c r="H1591" s="3">
        <f t="shared" si="71"/>
        <v>0.2900000000372529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980148.67</v>
      </c>
      <c r="D1592" s="2">
        <v>0</v>
      </c>
      <c r="E1592" s="2">
        <v>0</v>
      </c>
      <c r="F1592" s="2">
        <v>0</v>
      </c>
      <c r="G1592" s="3">
        <f t="shared" si="70"/>
        <v>10781.63537</v>
      </c>
      <c r="H1592" s="3">
        <f t="shared" si="71"/>
        <v>0.32999999995809048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1885256.28</v>
      </c>
      <c r="D1593" s="2">
        <v>0</v>
      </c>
      <c r="E1593" s="2">
        <v>0</v>
      </c>
      <c r="F1593" s="2">
        <v>0</v>
      </c>
      <c r="G1593" s="3">
        <f t="shared" si="70"/>
        <v>22623.075360000003</v>
      </c>
      <c r="H1593" s="3">
        <f t="shared" si="71"/>
        <v>0.28000000002793968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3755134.87</v>
      </c>
      <c r="D1594" s="2">
        <v>0</v>
      </c>
      <c r="E1594" s="2">
        <v>0</v>
      </c>
      <c r="F1594" s="2">
        <v>0</v>
      </c>
      <c r="G1594" s="3">
        <f t="shared" si="70"/>
        <v>48816.75331</v>
      </c>
      <c r="H1594" s="3">
        <f t="shared" si="71"/>
        <v>0.12999999988824129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98843.44</v>
      </c>
      <c r="D1595" s="2">
        <v>0</v>
      </c>
      <c r="E1595" s="2">
        <v>0</v>
      </c>
      <c r="F1595" s="2">
        <v>0</v>
      </c>
      <c r="G1595" s="3">
        <f t="shared" si="70"/>
        <v>1383.80816</v>
      </c>
      <c r="H1595" s="3">
        <f t="shared" si="71"/>
        <v>0.44000000000232831</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30497.59</v>
      </c>
      <c r="D1596" s="2">
        <v>0</v>
      </c>
      <c r="E1596" s="2">
        <v>0</v>
      </c>
      <c r="F1596" s="2">
        <v>0</v>
      </c>
      <c r="G1596" s="3">
        <f t="shared" si="70"/>
        <v>457.46384999999998</v>
      </c>
      <c r="H1596" s="3">
        <f t="shared" si="71"/>
        <v>0.40999999999985448</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3312.5</v>
      </c>
      <c r="D1598" s="2">
        <v>0</v>
      </c>
      <c r="E1598" s="2">
        <v>0</v>
      </c>
      <c r="F1598" s="2">
        <v>0</v>
      </c>
      <c r="G1598" s="3">
        <f t="shared" si="70"/>
        <v>56.312500000000007</v>
      </c>
      <c r="H1598" s="3">
        <f t="shared" si="71"/>
        <v>0.5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65033.35</v>
      </c>
      <c r="D1599" s="2">
        <v>0</v>
      </c>
      <c r="E1599" s="2">
        <v>0</v>
      </c>
      <c r="F1599" s="2">
        <v>0</v>
      </c>
      <c r="G1599" s="3">
        <f t="shared" si="70"/>
        <v>1170.6002999999998</v>
      </c>
      <c r="H1599" s="3">
        <f t="shared" si="71"/>
        <v>0.34999999999854481</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1029464.57</v>
      </c>
      <c r="D1601" s="2">
        <v>0</v>
      </c>
      <c r="E1601" s="2">
        <v>0</v>
      </c>
      <c r="F1601" s="2">
        <v>0</v>
      </c>
      <c r="G1601" s="3">
        <f>B1601/1000*C1601</f>
        <v>20589.291399999998</v>
      </c>
      <c r="H1601" s="3">
        <f>ABS(C1601-ROUND(C1601,0))</f>
        <v>0.43000000005122274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13974913.540000001</v>
      </c>
      <c r="D1602" s="2">
        <v>0</v>
      </c>
      <c r="E1602" s="2">
        <v>0</v>
      </c>
      <c r="F1602" s="2">
        <v>0</v>
      </c>
      <c r="G1602" s="3">
        <f t="shared" si="70"/>
        <v>293473.18434000004</v>
      </c>
      <c r="H1602" s="3">
        <f t="shared" si="71"/>
        <v>0.45999999903142452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8691792.7599999998</v>
      </c>
      <c r="D1604" s="2">
        <v>0</v>
      </c>
      <c r="E1604" s="2">
        <v>0</v>
      </c>
      <c r="F1604" s="2">
        <v>0</v>
      </c>
      <c r="G1604" s="3">
        <f t="shared" si="70"/>
        <v>199911.23348</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927255.34</v>
      </c>
      <c r="D1605" s="2">
        <v>0</v>
      </c>
      <c r="E1605" s="2">
        <v>0</v>
      </c>
      <c r="F1605" s="2">
        <v>0</v>
      </c>
      <c r="G1605" s="3">
        <f t="shared" si="70"/>
        <v>22254.12816</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3129830.72</v>
      </c>
      <c r="D1606" s="2">
        <v>0</v>
      </c>
      <c r="E1606" s="2">
        <v>0</v>
      </c>
      <c r="F1606" s="2">
        <v>0</v>
      </c>
      <c r="G1606" s="3">
        <f t="shared" si="70"/>
        <v>78245.768000000011</v>
      </c>
      <c r="H1606" s="3">
        <f t="shared" si="71"/>
        <v>0.27999999979510903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6279.94</v>
      </c>
      <c r="D1607" s="2">
        <v>0</v>
      </c>
      <c r="E1607" s="2">
        <v>0</v>
      </c>
      <c r="F1607" s="2">
        <v>0</v>
      </c>
      <c r="G1607" s="3">
        <f t="shared" si="70"/>
        <v>163.27843999999999</v>
      </c>
      <c r="H1607" s="3">
        <f t="shared" si="71"/>
        <v>6.0000000000400178E-2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1145886.8500000001</v>
      </c>
      <c r="D1608" s="2">
        <v>0</v>
      </c>
      <c r="E1608" s="2">
        <v>0</v>
      </c>
      <c r="F1608" s="2">
        <v>0</v>
      </c>
      <c r="G1608" s="3">
        <f t="shared" si="70"/>
        <v>30938.944950000001</v>
      </c>
      <c r="H1608" s="3">
        <f t="shared" si="71"/>
        <v>0.14999999990686774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47477.84</v>
      </c>
      <c r="D1609" s="2">
        <v>0</v>
      </c>
      <c r="E1609" s="2">
        <v>0</v>
      </c>
      <c r="F1609" s="2">
        <v>0</v>
      </c>
      <c r="G1609" s="3">
        <f>B1609/1000*C1609</f>
        <v>1329.37952</v>
      </c>
      <c r="H1609" s="3">
        <f>ABS(C1609-ROUND(C1609,0))</f>
        <v>0.16000000000349246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563670.61</v>
      </c>
      <c r="D1610" s="2">
        <v>0</v>
      </c>
      <c r="E1610" s="2">
        <v>0</v>
      </c>
      <c r="F1610" s="2">
        <v>0</v>
      </c>
      <c r="G1610" s="3">
        <f t="shared" si="70"/>
        <v>16346.447690000001</v>
      </c>
      <c r="H1610" s="3">
        <f t="shared" si="71"/>
        <v>0.39000000001396984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974319.67</v>
      </c>
      <c r="D1611" s="2">
        <v>0</v>
      </c>
      <c r="E1611" s="2">
        <v>0</v>
      </c>
      <c r="F1611" s="2">
        <v>0</v>
      </c>
      <c r="G1611" s="3">
        <f t="shared" si="70"/>
        <v>29229.590100000001</v>
      </c>
      <c r="H1611" s="3">
        <f t="shared" si="71"/>
        <v>0.32999999995809048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1897071.79</v>
      </c>
      <c r="D1612" s="2">
        <v>0</v>
      </c>
      <c r="E1612" s="2">
        <v>0</v>
      </c>
      <c r="F1612" s="2">
        <v>0</v>
      </c>
      <c r="G1612" s="3">
        <f t="shared" si="70"/>
        <v>58809.225490000004</v>
      </c>
      <c r="H1612" s="3">
        <f t="shared" si="71"/>
        <v>0.2099999999627471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4077651.39</v>
      </c>
      <c r="D1613" s="2">
        <v>0</v>
      </c>
      <c r="E1613" s="2">
        <v>0</v>
      </c>
      <c r="F1613" s="2">
        <v>0</v>
      </c>
      <c r="G1613" s="3">
        <f t="shared" si="70"/>
        <v>130484.84448</v>
      </c>
      <c r="H1613" s="3">
        <f t="shared" si="71"/>
        <v>0.39000000013038516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163876.72999999998</v>
      </c>
      <c r="D1614" s="2">
        <v>0</v>
      </c>
      <c r="E1614" s="2">
        <v>0</v>
      </c>
      <c r="F1614" s="2">
        <v>0</v>
      </c>
      <c r="G1614" s="3">
        <f t="shared" si="70"/>
        <v>5407.9320899999993</v>
      </c>
      <c r="H1614" s="3">
        <f t="shared" si="71"/>
        <v>0.27000000001862645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30497.59</v>
      </c>
      <c r="D1615" s="2">
        <v>0</v>
      </c>
      <c r="E1615" s="2">
        <v>0</v>
      </c>
      <c r="F1615" s="2">
        <v>0</v>
      </c>
      <c r="G1615" s="3">
        <f t="shared" si="70"/>
        <v>1036.91806</v>
      </c>
      <c r="H1615" s="3">
        <f t="shared" si="71"/>
        <v>0.40999999999985448</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3312.5</v>
      </c>
      <c r="D1617" s="2">
        <v>0</v>
      </c>
      <c r="E1617" s="2">
        <v>0</v>
      </c>
      <c r="F1617" s="2">
        <v>0</v>
      </c>
      <c r="G1617" s="3">
        <f t="shared" si="70"/>
        <v>119.24999999999999</v>
      </c>
      <c r="H1617" s="3">
        <f t="shared" si="71"/>
        <v>0.5</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130066.64</v>
      </c>
      <c r="D1618" s="2">
        <v>0</v>
      </c>
      <c r="E1618" s="2">
        <v>0</v>
      </c>
      <c r="F1618" s="2">
        <v>0</v>
      </c>
      <c r="G1618" s="3">
        <f t="shared" si="70"/>
        <v>4812.4656799999993</v>
      </c>
      <c r="H1618" s="3">
        <f t="shared" si="71"/>
        <v>0.36000000000058208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1041592.66</v>
      </c>
      <c r="D1620" s="2">
        <v>0</v>
      </c>
      <c r="E1620" s="2">
        <v>0</v>
      </c>
      <c r="F1620" s="2">
        <v>0</v>
      </c>
      <c r="G1620" s="3">
        <f>B1620/1000*C1620</f>
        <v>40622.113740000001</v>
      </c>
      <c r="H1620" s="3">
        <f>ABS(C1620-ROUND(C1620,0))</f>
        <v>0.33999999996740371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1351699.08</v>
      </c>
      <c r="D1621" s="2">
        <v>0</v>
      </c>
      <c r="E1621" s="2">
        <v>0</v>
      </c>
      <c r="F1621" s="2">
        <v>0</v>
      </c>
      <c r="G1621" s="3">
        <f t="shared" si="70"/>
        <v>54067.963200000006</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35143.800000000003</v>
      </c>
      <c r="D1622" s="2">
        <v>0</v>
      </c>
      <c r="E1622" s="2">
        <v>0</v>
      </c>
      <c r="F1622" s="2">
        <v>0</v>
      </c>
      <c r="G1622" s="3">
        <f t="shared" si="70"/>
        <v>1440.8958000000002</v>
      </c>
      <c r="H1622" s="3">
        <f t="shared" si="71"/>
        <v>0.19999999999708962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15795.05</v>
      </c>
      <c r="D1628" s="2">
        <v>0</v>
      </c>
      <c r="E1628" s="2">
        <v>0</v>
      </c>
      <c r="F1628" s="2">
        <v>0</v>
      </c>
      <c r="G1628" s="3">
        <f t="shared" si="70"/>
        <v>742.36734999999999</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8908.85</v>
      </c>
      <c r="D1634" s="2">
        <v>0</v>
      </c>
      <c r="E1634" s="2">
        <v>0</v>
      </c>
      <c r="F1634" s="2">
        <v>0</v>
      </c>
      <c r="G1634" s="3">
        <f t="shared" si="70"/>
        <v>472.16905000000003</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8908.85</v>
      </c>
      <c r="D1635" s="2">
        <v>0</v>
      </c>
      <c r="E1635" s="2">
        <v>0</v>
      </c>
      <c r="F1635" s="2">
        <v>0</v>
      </c>
      <c r="G1635" s="3">
        <f t="shared" si="70"/>
        <v>481.0779</v>
      </c>
      <c r="H1635" s="3">
        <f t="shared" si="71"/>
        <v>0.1499999999996362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600</v>
      </c>
      <c r="D1644" s="2">
        <v>0</v>
      </c>
      <c r="E1644" s="2">
        <v>0</v>
      </c>
      <c r="F1644" s="2">
        <v>0</v>
      </c>
      <c r="G1644" s="3">
        <f t="shared" si="70"/>
        <v>37.799999999999997</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600</v>
      </c>
      <c r="D1645" s="2">
        <v>0</v>
      </c>
      <c r="E1645" s="2">
        <v>0</v>
      </c>
      <c r="F1645" s="2">
        <v>0</v>
      </c>
      <c r="G1645" s="3">
        <f t="shared" si="70"/>
        <v>38.4</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3685</v>
      </c>
      <c r="D1654" s="2">
        <v>0</v>
      </c>
      <c r="E1654" s="2">
        <v>0</v>
      </c>
      <c r="F1654" s="2">
        <v>0</v>
      </c>
      <c r="G1654" s="3">
        <f t="shared" si="70"/>
        <v>269.005</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3685</v>
      </c>
      <c r="D1655" s="2">
        <v>0</v>
      </c>
      <c r="E1655" s="2">
        <v>0</v>
      </c>
      <c r="F1655" s="2">
        <v>0</v>
      </c>
      <c r="G1655" s="3">
        <f t="shared" si="70"/>
        <v>272.69</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2601.1999999999998</v>
      </c>
      <c r="D1659" s="2">
        <v>0</v>
      </c>
      <c r="E1659" s="2">
        <v>0</v>
      </c>
      <c r="F1659" s="2">
        <v>0</v>
      </c>
      <c r="G1659" s="3">
        <f t="shared" si="70"/>
        <v>202.89359999999999</v>
      </c>
      <c r="H1659" s="3">
        <f t="shared" si="71"/>
        <v>0.1999999999998181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2601.1999999999998</v>
      </c>
      <c r="D1660" s="2">
        <v>0</v>
      </c>
      <c r="E1660" s="2">
        <v>0</v>
      </c>
      <c r="F1660" s="2">
        <v>0</v>
      </c>
      <c r="G1660" s="3">
        <f t="shared" si="70"/>
        <v>205.4948</v>
      </c>
      <c r="H1660" s="3">
        <f t="shared" si="71"/>
        <v>0.1999999999998181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19348.75</v>
      </c>
      <c r="D1669" s="2">
        <v>0</v>
      </c>
      <c r="E1669" s="2">
        <v>0</v>
      </c>
      <c r="F1669" s="2">
        <v>0</v>
      </c>
      <c r="G1669" s="3">
        <f t="shared" si="70"/>
        <v>1702.6899999999998</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19348.75</v>
      </c>
      <c r="D1670" s="2">
        <v>0</v>
      </c>
      <c r="E1670" s="2">
        <v>0</v>
      </c>
      <c r="F1670" s="2">
        <v>0</v>
      </c>
      <c r="G1670" s="3">
        <f t="shared" si="70"/>
        <v>1722.0387499999999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1316555.2800000003</v>
      </c>
      <c r="D1681" s="2">
        <v>0</v>
      </c>
      <c r="E1681" s="2">
        <v>0</v>
      </c>
      <c r="F1681" s="2">
        <v>0</v>
      </c>
      <c r="G1681" s="3">
        <f t="shared" si="70"/>
        <v>131655.52800000002</v>
      </c>
      <c r="H1681" s="3">
        <f t="shared" si="71"/>
        <v>0.28000000026077032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595839.66</v>
      </c>
      <c r="D1683" s="2">
        <v>0</v>
      </c>
      <c r="E1683" s="2">
        <v>0</v>
      </c>
      <c r="F1683" s="2">
        <v>0</v>
      </c>
      <c r="G1683" s="3">
        <f t="shared" si="70"/>
        <v>60775.645319999996</v>
      </c>
      <c r="H1683" s="3">
        <f t="shared" si="71"/>
        <v>0.33999999996740371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384414.14</v>
      </c>
      <c r="D1684" s="2">
        <v>0</v>
      </c>
      <c r="E1684" s="2">
        <v>0</v>
      </c>
      <c r="F1684" s="2">
        <v>0</v>
      </c>
      <c r="G1684" s="3">
        <f t="shared" si="70"/>
        <v>39594.656419999999</v>
      </c>
      <c r="H1684" s="3">
        <f t="shared" si="7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260133.35</v>
      </c>
      <c r="D1685" s="2">
        <v>0</v>
      </c>
      <c r="E1685" s="2">
        <v>0</v>
      </c>
      <c r="F1685" s="2">
        <v>0</v>
      </c>
      <c r="G1685" s="3">
        <f>B1685/1000*C1685</f>
        <v>27053.868399999999</v>
      </c>
      <c r="H1685" s="3">
        <f>ABS(C1685-ROUND(C1685,0))</f>
        <v>0.35000000000582077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76168.13</v>
      </c>
      <c r="D1686" s="14">
        <v>0</v>
      </c>
      <c r="E1686" s="14">
        <v>0</v>
      </c>
      <c r="F1686" s="14">
        <v>0</v>
      </c>
      <c r="G1686" s="15">
        <f t="shared" si="70"/>
        <v>7997.6536500000002</v>
      </c>
      <c r="H1686" s="15">
        <f t="shared" si="71"/>
        <v>0.13000000000465661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3536</v>
      </c>
      <c r="B1" s="403"/>
      <c r="C1" s="403"/>
    </row>
    <row r="2" spans="1:16" ht="33" customHeight="1" x14ac:dyDescent="0.2">
      <c r="A2" s="404" t="s">
        <v>3537</v>
      </c>
      <c r="B2" s="405"/>
      <c r="C2" s="395"/>
      <c r="D2" s="5"/>
      <c r="E2" s="5"/>
      <c r="F2" s="5"/>
      <c r="G2" s="5"/>
      <c r="H2" s="5"/>
      <c r="I2" s="5"/>
      <c r="J2" s="5"/>
      <c r="K2" s="5"/>
      <c r="L2" s="5"/>
      <c r="M2" s="5"/>
      <c r="N2" s="5"/>
      <c r="O2" s="5"/>
      <c r="P2" s="5"/>
    </row>
    <row r="3" spans="1:16" ht="18.75" customHeight="1" x14ac:dyDescent="0.2">
      <c r="A3" s="222" t="s">
        <v>3538</v>
      </c>
      <c r="B3" s="406"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399" t="s">
        <v>3620</v>
      </c>
      <c r="C46" s="395"/>
      <c r="D46" s="5"/>
      <c r="E46" s="5"/>
      <c r="F46" s="5"/>
      <c r="G46" s="5"/>
      <c r="H46" s="5"/>
      <c r="I46" s="5"/>
      <c r="J46" s="5"/>
      <c r="K46" s="5"/>
      <c r="L46" s="5"/>
      <c r="M46" s="5"/>
      <c r="N46" s="5"/>
      <c r="O46" s="5"/>
      <c r="P46" s="5"/>
    </row>
    <row r="47" spans="1:16" ht="66" hidden="1" customHeight="1" x14ac:dyDescent="0.2">
      <c r="A47" s="39" t="s">
        <v>3621</v>
      </c>
      <c r="B47" s="400" t="s">
        <v>3622</v>
      </c>
      <c r="C47" s="400"/>
      <c r="D47" s="5"/>
      <c r="E47" s="5"/>
      <c r="F47" s="5"/>
      <c r="G47" s="5"/>
      <c r="H47" s="5"/>
      <c r="I47" s="5"/>
      <c r="J47" s="5"/>
      <c r="K47" s="5"/>
      <c r="L47" s="5"/>
      <c r="M47" s="5"/>
      <c r="N47" s="5"/>
      <c r="O47" s="5"/>
      <c r="P47" s="5"/>
    </row>
    <row r="48" spans="1:16" ht="123.75" customHeight="1" x14ac:dyDescent="0.2">
      <c r="A48" s="202" t="s">
        <v>3623</v>
      </c>
      <c r="B48" s="398" t="s">
        <v>3624</v>
      </c>
      <c r="C48" s="397"/>
      <c r="D48" s="5"/>
      <c r="E48" s="5"/>
      <c r="F48" s="5"/>
      <c r="G48" s="5"/>
      <c r="H48" s="5"/>
      <c r="I48" s="5"/>
      <c r="J48" s="5"/>
      <c r="K48" s="5"/>
      <c r="L48" s="5"/>
      <c r="M48" s="5"/>
      <c r="N48" s="5"/>
      <c r="O48" s="5"/>
      <c r="P48" s="5"/>
    </row>
    <row r="49" spans="1:16" ht="34.5" customHeight="1" x14ac:dyDescent="0.2">
      <c r="A49" s="202" t="s">
        <v>3625</v>
      </c>
      <c r="B49" s="396" t="s">
        <v>3626</v>
      </c>
      <c r="C49" s="397"/>
      <c r="D49" s="5"/>
      <c r="E49" s="5"/>
      <c r="F49" s="5"/>
      <c r="G49" s="5"/>
      <c r="H49" s="5"/>
      <c r="I49" s="5"/>
      <c r="J49" s="5"/>
      <c r="K49" s="5"/>
      <c r="L49" s="5"/>
      <c r="M49" s="5"/>
      <c r="N49" s="5"/>
      <c r="O49" s="5"/>
      <c r="P49" s="5"/>
    </row>
    <row r="50" spans="1:16" ht="34.5" customHeight="1" x14ac:dyDescent="0.2">
      <c r="A50" s="202" t="s">
        <v>3627</v>
      </c>
      <c r="B50" s="396" t="s">
        <v>3628</v>
      </c>
      <c r="C50" s="397"/>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1" t="s">
        <v>3634</v>
      </c>
      <c r="C53" s="402"/>
      <c r="D53" s="5"/>
      <c r="E53" s="5"/>
      <c r="F53" s="5"/>
      <c r="G53" s="5"/>
      <c r="H53" s="5"/>
      <c r="I53" s="5"/>
      <c r="J53" s="5"/>
      <c r="K53" s="5"/>
      <c r="L53" s="5"/>
      <c r="M53" s="5"/>
      <c r="N53" s="5"/>
      <c r="O53" s="5"/>
      <c r="P53" s="5"/>
    </row>
    <row r="54" spans="1:16" ht="31.5" customHeight="1" x14ac:dyDescent="0.2">
      <c r="A54" s="224" t="s">
        <v>3635</v>
      </c>
      <c r="B54" s="401" t="s">
        <v>3636</v>
      </c>
      <c r="C54" s="402"/>
      <c r="D54" s="5"/>
      <c r="E54" s="5"/>
      <c r="F54" s="5"/>
      <c r="G54" s="5"/>
      <c r="H54" s="5"/>
      <c r="I54" s="5"/>
      <c r="J54" s="5"/>
      <c r="K54" s="5"/>
      <c r="L54" s="5"/>
      <c r="M54" s="5"/>
      <c r="N54" s="5"/>
      <c r="O54" s="5"/>
      <c r="P54" s="5"/>
    </row>
    <row r="55" spans="1:16" ht="54.6" customHeight="1" x14ac:dyDescent="0.2">
      <c r="A55" s="224" t="s">
        <v>3637</v>
      </c>
      <c r="B55" s="401" t="s">
        <v>3638</v>
      </c>
      <c r="C55" s="402"/>
      <c r="D55" s="5"/>
      <c r="E55" s="5"/>
      <c r="F55" s="5"/>
      <c r="G55" s="5"/>
      <c r="H55" s="5"/>
      <c r="I55" s="5"/>
      <c r="J55" s="5"/>
      <c r="K55" s="5"/>
      <c r="L55" s="5"/>
      <c r="M55" s="5"/>
      <c r="N55" s="5"/>
      <c r="O55" s="5"/>
      <c r="P55" s="5"/>
    </row>
    <row r="56" spans="1:16" ht="54.6" customHeight="1" x14ac:dyDescent="0.2">
      <c r="A56" s="224" t="s">
        <v>3639</v>
      </c>
      <c r="B56" s="401" t="s">
        <v>3640</v>
      </c>
      <c r="C56" s="402"/>
      <c r="D56" s="5"/>
      <c r="E56" s="5"/>
      <c r="F56" s="5"/>
      <c r="G56" s="5"/>
      <c r="H56" s="5"/>
      <c r="I56" s="5"/>
      <c r="J56" s="5"/>
      <c r="K56" s="5"/>
      <c r="L56" s="5"/>
      <c r="M56" s="5"/>
      <c r="N56" s="5"/>
      <c r="O56" s="5"/>
      <c r="P56" s="5"/>
    </row>
    <row r="57" spans="1:16" ht="54" customHeight="1" x14ac:dyDescent="0.2">
      <c r="A57" s="224" t="s">
        <v>3641</v>
      </c>
      <c r="B57" s="401" t="s">
        <v>3642</v>
      </c>
      <c r="C57" s="402"/>
      <c r="D57" s="5"/>
      <c r="E57" s="5"/>
      <c r="F57" s="5"/>
      <c r="G57" s="5"/>
      <c r="H57" s="5"/>
      <c r="I57" s="5"/>
      <c r="J57" s="5"/>
      <c r="K57" s="5"/>
      <c r="L57" s="5"/>
      <c r="M57" s="5"/>
      <c r="N57" s="5"/>
      <c r="O57" s="5"/>
      <c r="P57" s="5"/>
    </row>
    <row r="58" spans="1:16" ht="31.15" customHeight="1" x14ac:dyDescent="0.2">
      <c r="A58" s="270" t="s">
        <v>3643</v>
      </c>
      <c r="B58" s="392" t="s">
        <v>3644</v>
      </c>
      <c r="C58" s="393"/>
      <c r="D58" s="5"/>
      <c r="E58" s="5"/>
      <c r="F58" s="5"/>
      <c r="G58" s="5"/>
      <c r="H58" s="5"/>
      <c r="I58" s="5"/>
      <c r="J58" s="5"/>
      <c r="K58" s="5"/>
      <c r="L58" s="5"/>
      <c r="M58" s="5"/>
      <c r="N58" s="5"/>
      <c r="O58" s="5"/>
      <c r="P58" s="5"/>
    </row>
    <row r="59" spans="1:16" ht="46.5" customHeight="1" x14ac:dyDescent="0.2">
      <c r="A59" s="302" t="s">
        <v>3645</v>
      </c>
      <c r="B59" s="407" t="s">
        <v>3646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2" zoomScale="85" zoomScaleNormal="85" workbookViewId="0">
      <selection activeCell="F13" sqref="F13:H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62" t="s">
        <v>22</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4" t="s">
        <v>24</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30074</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32" t="s">
        <v>28</v>
      </c>
      <c r="F7" s="366" t="s">
        <v>29</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32"/>
      <c r="F8" s="346" t="s">
        <v>31</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32</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32"/>
      <c r="F10" s="346" t="s">
        <v>35</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36</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37</v>
      </c>
      <c r="G12" s="357"/>
      <c r="H12" s="321" t="s">
        <v>3655</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32"/>
      <c r="F13" s="329" t="s">
        <v>40</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33" t="s">
        <v>42</v>
      </c>
      <c r="C16" s="345"/>
      <c r="D16" s="345"/>
      <c r="E16" s="345"/>
      <c r="F16" s="335"/>
      <c r="G16" s="201" t="s">
        <v>43</v>
      </c>
      <c r="H16" s="265" t="s">
        <v>44</v>
      </c>
      <c r="I16" s="266" t="s">
        <v>45</v>
      </c>
      <c r="J16" s="5"/>
      <c r="K16" s="5"/>
      <c r="L16" s="5"/>
      <c r="M16" s="5"/>
      <c r="N16" s="5"/>
      <c r="O16" s="5"/>
      <c r="P16" s="5"/>
      <c r="Q16" s="5"/>
      <c r="R16" s="5"/>
      <c r="S16" s="5"/>
      <c r="T16" s="5"/>
      <c r="U16" s="5"/>
      <c r="V16" s="5"/>
      <c r="W16" s="5"/>
    </row>
    <row r="17" spans="1:23" ht="12.75" customHeight="1" x14ac:dyDescent="0.2">
      <c r="A17" s="353" t="s">
        <v>29</v>
      </c>
      <c r="B17" s="336" t="str">
        <f>'PR-RAS'!B6</f>
        <v>PRIHODI POSLOVANJA (šifre 61+62+63+64+65+66+67+68)</v>
      </c>
      <c r="C17" s="337"/>
      <c r="D17" s="337"/>
      <c r="E17" s="337"/>
      <c r="F17" s="338"/>
      <c r="G17" s="28" t="str">
        <f>'PR-RAS'!C6</f>
        <v>6</v>
      </c>
      <c r="H17" s="275">
        <f>'PR-RAS'!D6</f>
        <v>10790652.24</v>
      </c>
      <c r="I17" s="275">
        <f>'PR-RAS'!E6</f>
        <v>14094324.029999999</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7350269.4699999997</v>
      </c>
      <c r="I18" s="275">
        <f>'PR-RAS'!E152</f>
        <v>9044498.709999999</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6588209.7499999991</v>
      </c>
      <c r="I19" s="275">
        <f>'PR-RAS'!E649</f>
        <v>7694840.9399999995</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33" t="s">
        <v>42</v>
      </c>
      <c r="C21" s="334"/>
      <c r="D21" s="334"/>
      <c r="E21" s="334"/>
      <c r="F21" s="335"/>
      <c r="G21" s="201" t="s">
        <v>43</v>
      </c>
      <c r="H21" s="265" t="s">
        <v>46</v>
      </c>
      <c r="I21" s="266" t="s">
        <v>47</v>
      </c>
      <c r="J21" s="5"/>
      <c r="K21" s="5"/>
      <c r="L21" s="5"/>
      <c r="M21" s="5"/>
      <c r="N21" s="5"/>
      <c r="O21" s="5"/>
      <c r="P21" s="5"/>
      <c r="Q21" s="5"/>
      <c r="R21" s="5"/>
      <c r="S21" s="5"/>
      <c r="T21" s="5"/>
      <c r="U21" s="5"/>
      <c r="V21" s="5"/>
      <c r="W21" s="5"/>
    </row>
    <row r="22" spans="1:23" ht="12.75" customHeight="1" x14ac:dyDescent="0.2">
      <c r="A22" s="353" t="s">
        <v>31</v>
      </c>
      <c r="B22" s="336" t="str">
        <f>BILANCA!B7</f>
        <v>Nefinancijska imovina (šifre 01+02+03+04+05+06)</v>
      </c>
      <c r="C22" s="337"/>
      <c r="D22" s="337"/>
      <c r="E22" s="337"/>
      <c r="F22" s="338"/>
      <c r="G22" s="126" t="str">
        <f>BILANCA!C7</f>
        <v>B002</v>
      </c>
      <c r="H22" s="275">
        <f>BILANCA!D7</f>
        <v>116111666.12</v>
      </c>
      <c r="I22" s="275">
        <f>BILANCA!E7</f>
        <v>111836086.06</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41247320.93</v>
      </c>
      <c r="I23" s="275">
        <f>BILANCA!E69</f>
        <v>41926256.979999997</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1716509.0499999998</v>
      </c>
      <c r="I24" s="275">
        <f>BILANCA!E177</f>
        <v>1365422.9300000002</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155642478</v>
      </c>
      <c r="I25" s="275">
        <f>BILANCA!E251</f>
        <v>152396920.11000001</v>
      </c>
      <c r="J25" s="5"/>
      <c r="K25" s="5"/>
      <c r="L25" s="5"/>
      <c r="M25" s="5"/>
      <c r="N25" s="5"/>
      <c r="O25" s="5"/>
      <c r="P25" s="5"/>
      <c r="Q25" s="5"/>
      <c r="R25" s="5"/>
      <c r="S25" s="5"/>
      <c r="T25" s="5"/>
      <c r="U25" s="5"/>
      <c r="V25" s="5"/>
      <c r="W25" s="5"/>
    </row>
    <row r="26" spans="1:23" ht="48" x14ac:dyDescent="0.2">
      <c r="A26" s="200" t="s">
        <v>41</v>
      </c>
      <c r="B26" s="333" t="s">
        <v>42</v>
      </c>
      <c r="C26" s="334"/>
      <c r="D26" s="334"/>
      <c r="E26" s="334"/>
      <c r="F26" s="335"/>
      <c r="G26" s="201" t="s">
        <v>43</v>
      </c>
      <c r="H26" s="265" t="s">
        <v>44</v>
      </c>
      <c r="I26" s="266" t="s">
        <v>45</v>
      </c>
      <c r="J26" s="5"/>
      <c r="K26" s="5"/>
      <c r="L26" s="5"/>
      <c r="M26" s="5"/>
      <c r="N26" s="5"/>
      <c r="O26" s="5"/>
      <c r="P26" s="5"/>
      <c r="Q26" s="5"/>
      <c r="R26" s="5"/>
      <c r="S26" s="5"/>
      <c r="T26" s="5"/>
      <c r="U26" s="5"/>
      <c r="V26" s="5"/>
      <c r="W26" s="5"/>
    </row>
    <row r="27" spans="1:23" ht="12.75" customHeight="1" x14ac:dyDescent="0.2">
      <c r="A27" s="353" t="s">
        <v>48</v>
      </c>
      <c r="B27" s="336" t="str">
        <f>'RAS-funkcijski'!B5</f>
        <v>Opće javne usluge (šifre 011+012+013+014 do 018)</v>
      </c>
      <c r="C27" s="337"/>
      <c r="D27" s="337"/>
      <c r="E27" s="337"/>
      <c r="F27" s="338"/>
      <c r="G27" s="126" t="str">
        <f>'RAS-funkcijski'!C5</f>
        <v>01</v>
      </c>
      <c r="H27" s="275">
        <f>'RAS-funkcijski'!D5</f>
        <v>1547231.9</v>
      </c>
      <c r="I27" s="275">
        <f>'RAS-funkcijski'!E5</f>
        <v>2059391.3699999999</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1904015.2000000002</v>
      </c>
      <c r="I28" s="275">
        <f>'RAS-funkcijski'!E35</f>
        <v>2107292.08</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215116.51</v>
      </c>
      <c r="I29" s="275">
        <f>'RAS-funkcijski'!E88</f>
        <v>1826746.86</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829029.97</v>
      </c>
      <c r="I30" s="275">
        <f>'RAS-funkcijski'!E114</f>
        <v>1412469.0899999999</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9236692.8000000007</v>
      </c>
      <c r="I31" s="275">
        <f>'RAS-funkcijski'!E141</f>
        <v>11797455.670000002</v>
      </c>
      <c r="J31" s="5"/>
      <c r="K31" s="5"/>
      <c r="L31" s="5"/>
      <c r="M31" s="5"/>
      <c r="N31" s="5"/>
      <c r="O31" s="5"/>
      <c r="P31" s="5"/>
      <c r="Q31" s="5"/>
      <c r="R31" s="5"/>
      <c r="S31" s="5"/>
      <c r="T31" s="5"/>
      <c r="U31" s="5"/>
      <c r="V31" s="5"/>
      <c r="W31" s="5"/>
    </row>
    <row r="32" spans="1:23" ht="29.25" customHeight="1" x14ac:dyDescent="0.2">
      <c r="A32" s="200" t="s">
        <v>41</v>
      </c>
      <c r="B32" s="333" t="s">
        <v>42</v>
      </c>
      <c r="C32" s="334"/>
      <c r="D32" s="334"/>
      <c r="E32" s="334"/>
      <c r="F32" s="335"/>
      <c r="G32" s="201" t="s">
        <v>43</v>
      </c>
      <c r="H32" s="265" t="s">
        <v>49</v>
      </c>
      <c r="I32" s="266" t="s">
        <v>50</v>
      </c>
      <c r="J32" s="5"/>
      <c r="K32" s="5"/>
      <c r="L32" s="5"/>
      <c r="M32" s="5"/>
      <c r="N32" s="5"/>
      <c r="O32" s="5"/>
      <c r="P32" s="5"/>
      <c r="Q32" s="5"/>
      <c r="R32" s="5"/>
      <c r="S32" s="5"/>
      <c r="T32" s="5"/>
      <c r="U32" s="5"/>
      <c r="V32" s="5"/>
      <c r="W32" s="5"/>
    </row>
    <row r="33" spans="1:23" ht="12.75" customHeight="1" x14ac:dyDescent="0.2">
      <c r="A33" s="353" t="s">
        <v>35</v>
      </c>
      <c r="B33" s="350" t="str">
        <f>'P-VRIO'!B5</f>
        <v>Promjene u vrijednosti i obujmu imovine (šifre 91511+91512)</v>
      </c>
      <c r="C33" s="337"/>
      <c r="D33" s="337"/>
      <c r="E33" s="337"/>
      <c r="F33" s="338"/>
      <c r="G33" s="126" t="str">
        <f>'P-VRIO'!C5</f>
        <v>9151</v>
      </c>
      <c r="H33" s="275">
        <f>'P-VRIO'!D5</f>
        <v>525823.49</v>
      </c>
      <c r="I33" s="275">
        <f>'P-VRIO'!E5</f>
        <v>6669340.6800000006</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525823.49</v>
      </c>
      <c r="I34" s="275">
        <f>'P-VRIO'!E22</f>
        <v>6669340.6800000006</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33" t="s">
        <v>42</v>
      </c>
      <c r="C37" s="334"/>
      <c r="D37" s="334"/>
      <c r="E37" s="334"/>
      <c r="F37" s="335"/>
      <c r="G37" s="201" t="s">
        <v>43</v>
      </c>
      <c r="H37" s="265" t="s">
        <v>46</v>
      </c>
      <c r="I37" s="266" t="s">
        <v>51</v>
      </c>
      <c r="J37" s="5"/>
      <c r="K37" s="5"/>
      <c r="L37" s="5"/>
      <c r="M37" s="5"/>
      <c r="N37" s="5"/>
      <c r="O37" s="5"/>
      <c r="P37" s="5"/>
      <c r="Q37" s="5"/>
      <c r="R37" s="5"/>
      <c r="S37" s="5"/>
      <c r="T37" s="5"/>
      <c r="U37" s="5"/>
      <c r="V37" s="5"/>
      <c r="W37" s="5"/>
    </row>
    <row r="38" spans="1:23" ht="12.75" customHeight="1" x14ac:dyDescent="0.2">
      <c r="A38" s="353" t="s">
        <v>36</v>
      </c>
      <c r="B38" s="336" t="str">
        <f>OBVEZE!B5</f>
        <v>Stanje obveza 1. siječnja (=stanju obveza iz Izvještaja o obvezama na 31. prosinca prethodne godine)</v>
      </c>
      <c r="C38" s="337"/>
      <c r="D38" s="337"/>
      <c r="E38" s="337"/>
      <c r="F38" s="338"/>
      <c r="G38" s="126" t="str">
        <f>OBVEZE!C5</f>
        <v>V001</v>
      </c>
      <c r="H38" s="275">
        <f>OBVEZE!D5</f>
        <v>1707527.78</v>
      </c>
      <c r="I38" s="275" t="s">
        <v>52</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52</v>
      </c>
      <c r="I39" s="275">
        <f>OBVEZE!D44</f>
        <v>1351699.08</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52</v>
      </c>
      <c r="I40" s="275">
        <f>OBVEZE!D45</f>
        <v>35143.800000000003</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52</v>
      </c>
      <c r="I41" s="276">
        <f>OBVEZE!D104</f>
        <v>1316555.2800000003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53</v>
      </c>
      <c r="F44" s="348"/>
      <c r="G44" s="229"/>
      <c r="H44" s="349" t="s">
        <v>54</v>
      </c>
      <c r="I44" s="34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279"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c r="C1" s="268" t="s">
        <v>33</v>
      </c>
      <c r="D1" s="323"/>
      <c r="E1" s="268" t="s">
        <v>56</v>
      </c>
      <c r="F1" s="324"/>
    </row>
    <row r="2" spans="1:24" s="174" customFormat="1" ht="50.1" customHeight="1" x14ac:dyDescent="0.2">
      <c r="A2" s="372" t="s">
        <v>57</v>
      </c>
      <c r="B2" s="373"/>
      <c r="C2" s="373"/>
      <c r="D2" s="373"/>
      <c r="E2" s="373"/>
      <c r="F2" s="373"/>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61</v>
      </c>
      <c r="B5" s="375"/>
      <c r="C5" s="166"/>
      <c r="D5" s="52"/>
      <c r="E5" s="52"/>
      <c r="F5" s="44"/>
    </row>
    <row r="6" spans="1:24" ht="12.75" customHeight="1" x14ac:dyDescent="0.2">
      <c r="A6" s="63">
        <v>6</v>
      </c>
      <c r="B6" s="220" t="s">
        <v>62</v>
      </c>
      <c r="C6" s="247" t="s">
        <v>63</v>
      </c>
      <c r="D6" s="60">
        <f>D7+D43+D49+D82+D106+D125+D134+D140</f>
        <v>10790652.24</v>
      </c>
      <c r="E6" s="60">
        <f>E7+E43+E49+E82+E106+E125+E134+E140</f>
        <v>14094324.029999999</v>
      </c>
      <c r="F6" s="45">
        <f t="shared" ref="F6:F132" si="0">IF(D6&lt;&gt;0,IF(E6/D6&gt;=100,"&gt;&gt;100",E6/D6*100),"-")</f>
        <v>130.61605282536655</v>
      </c>
    </row>
    <row r="7" spans="1:24" ht="12.75" customHeight="1" x14ac:dyDescent="0.2">
      <c r="A7" s="63">
        <v>61</v>
      </c>
      <c r="B7" s="220" t="s">
        <v>64</v>
      </c>
      <c r="C7" s="247" t="s">
        <v>65</v>
      </c>
      <c r="D7" s="60">
        <f>D8+D17+D23+D29+D36+D39</f>
        <v>4565235.0200000005</v>
      </c>
      <c r="E7" s="60">
        <f>E8+E17+E23+E29+E36+E39</f>
        <v>5454494.6200000001</v>
      </c>
      <c r="F7" s="45">
        <f t="shared" si="0"/>
        <v>119.47894459111548</v>
      </c>
    </row>
    <row r="8" spans="1:24" ht="12.75" customHeight="1" x14ac:dyDescent="0.2">
      <c r="A8" s="63">
        <v>611</v>
      </c>
      <c r="B8" s="220" t="s">
        <v>66</v>
      </c>
      <c r="C8" s="247" t="s">
        <v>67</v>
      </c>
      <c r="D8" s="60">
        <f>SUM(D9:D14)-D15-D16</f>
        <v>4100589.79</v>
      </c>
      <c r="E8" s="60">
        <f>SUM(E9:E14)-E15-E16</f>
        <v>5012447.6399999997</v>
      </c>
      <c r="F8" s="45">
        <f t="shared" si="0"/>
        <v>122.23723651226277</v>
      </c>
    </row>
    <row r="9" spans="1:24" ht="12.75" customHeight="1" x14ac:dyDescent="0.2">
      <c r="A9" s="63">
        <v>6111</v>
      </c>
      <c r="B9" s="65" t="s">
        <v>68</v>
      </c>
      <c r="C9" s="247" t="s">
        <v>69</v>
      </c>
      <c r="D9" s="194">
        <v>3854765.55</v>
      </c>
      <c r="E9" s="194">
        <v>4423976.8499999996</v>
      </c>
      <c r="F9" s="45">
        <f t="shared" si="0"/>
        <v>114.76643112575289</v>
      </c>
    </row>
    <row r="10" spans="1:24" ht="12.75" customHeight="1" x14ac:dyDescent="0.2">
      <c r="A10" s="63">
        <v>6112</v>
      </c>
      <c r="B10" s="65" t="s">
        <v>70</v>
      </c>
      <c r="C10" s="247" t="s">
        <v>71</v>
      </c>
      <c r="D10" s="194">
        <v>217366.92</v>
      </c>
      <c r="E10" s="194">
        <v>237506.05</v>
      </c>
      <c r="F10" s="45">
        <f t="shared" si="0"/>
        <v>109.26503904089913</v>
      </c>
    </row>
    <row r="11" spans="1:24" ht="12.75" customHeight="1" x14ac:dyDescent="0.2">
      <c r="A11" s="63">
        <v>6113</v>
      </c>
      <c r="B11" s="65" t="s">
        <v>72</v>
      </c>
      <c r="C11" s="247" t="s">
        <v>73</v>
      </c>
      <c r="D11" s="194">
        <v>131205.57</v>
      </c>
      <c r="E11" s="194">
        <v>149257.54</v>
      </c>
      <c r="F11" s="45">
        <f t="shared" si="0"/>
        <v>113.75853936688816</v>
      </c>
    </row>
    <row r="12" spans="1:24" ht="12.75" customHeight="1" x14ac:dyDescent="0.2">
      <c r="A12" s="63">
        <v>6114</v>
      </c>
      <c r="B12" s="65" t="s">
        <v>74</v>
      </c>
      <c r="C12" s="247" t="s">
        <v>75</v>
      </c>
      <c r="D12" s="194">
        <v>158078.79999999999</v>
      </c>
      <c r="E12" s="194">
        <v>201707.08</v>
      </c>
      <c r="F12" s="45">
        <f t="shared" si="0"/>
        <v>127.59907084314912</v>
      </c>
    </row>
    <row r="13" spans="1:24" ht="12.75" customHeight="1" x14ac:dyDescent="0.2">
      <c r="A13" s="63">
        <v>6115</v>
      </c>
      <c r="B13" s="65" t="s">
        <v>76</v>
      </c>
      <c r="C13" s="247" t="s">
        <v>77</v>
      </c>
      <c r="D13" s="194">
        <v>129245.55</v>
      </c>
      <c r="E13" s="194">
        <v>0</v>
      </c>
      <c r="F13" s="45">
        <f t="shared" si="0"/>
        <v>0</v>
      </c>
    </row>
    <row r="14" spans="1:24" ht="12.75" customHeight="1" x14ac:dyDescent="0.2">
      <c r="A14" s="63">
        <v>6116</v>
      </c>
      <c r="B14" s="65" t="s">
        <v>78</v>
      </c>
      <c r="C14" s="247" t="s">
        <v>79</v>
      </c>
      <c r="D14" s="194">
        <v>986.24</v>
      </c>
      <c r="E14" s="194">
        <v>0.12</v>
      </c>
      <c r="F14" s="45">
        <f t="shared" si="0"/>
        <v>1.2167423750811162E-2</v>
      </c>
    </row>
    <row r="15" spans="1:24" ht="12.75" customHeight="1" x14ac:dyDescent="0.2">
      <c r="A15" s="63">
        <v>6117</v>
      </c>
      <c r="B15" s="220" t="s">
        <v>80</v>
      </c>
      <c r="C15" s="247" t="s">
        <v>81</v>
      </c>
      <c r="D15" s="194">
        <v>391058.84</v>
      </c>
      <c r="E15" s="194"/>
      <c r="F15" s="45">
        <f t="shared" si="0"/>
        <v>0</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406767.57</v>
      </c>
      <c r="E23" s="60">
        <f t="shared" si="2"/>
        <v>381251.78</v>
      </c>
      <c r="F23" s="45">
        <f t="shared" si="0"/>
        <v>93.727181839987878</v>
      </c>
    </row>
    <row r="24" spans="1:6" ht="12.75" customHeight="1" x14ac:dyDescent="0.2">
      <c r="A24" s="63">
        <v>6131</v>
      </c>
      <c r="B24" s="65" t="s">
        <v>98</v>
      </c>
      <c r="C24" s="247" t="s">
        <v>99</v>
      </c>
      <c r="D24" s="194">
        <v>26033.58</v>
      </c>
      <c r="E24" s="194">
        <v>33007.440000000002</v>
      </c>
      <c r="F24" s="45">
        <f t="shared" si="0"/>
        <v>126.7879408056825</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380733.99</v>
      </c>
      <c r="E27" s="194">
        <v>348244.34</v>
      </c>
      <c r="F27" s="45">
        <f t="shared" si="0"/>
        <v>91.466574865038979</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52927.66</v>
      </c>
      <c r="E29" s="60">
        <f>SUM(E30:E35)</f>
        <v>60717.22</v>
      </c>
      <c r="F29" s="45">
        <f t="shared" si="0"/>
        <v>114.71737084163553</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52927.66</v>
      </c>
      <c r="E31" s="194">
        <v>60717.22</v>
      </c>
      <c r="F31" s="45">
        <f t="shared" si="0"/>
        <v>114.71737084163553</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4950</v>
      </c>
      <c r="E39" s="60">
        <f t="shared" si="4"/>
        <v>77.98</v>
      </c>
      <c r="F39" s="45">
        <f t="shared" si="0"/>
        <v>1.5753535353535353</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4950</v>
      </c>
      <c r="E42" s="194">
        <v>77.98</v>
      </c>
      <c r="F42" s="45">
        <f t="shared" si="0"/>
        <v>1.5753535353535353</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728645.57</v>
      </c>
      <c r="E49" s="60">
        <f>E50+E53+E58+E61+E64+E68+E71+E74+E77</f>
        <v>404523.53</v>
      </c>
      <c r="F49" s="45">
        <f t="shared" si="0"/>
        <v>55.517187869542674</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548550.41999999993</v>
      </c>
      <c r="E58" s="60">
        <f t="shared" si="9"/>
        <v>163361.4</v>
      </c>
      <c r="F58" s="45">
        <f t="shared" si="0"/>
        <v>29.780562377474801</v>
      </c>
    </row>
    <row r="59" spans="1:6" ht="24" x14ac:dyDescent="0.2">
      <c r="A59" s="63">
        <v>6331</v>
      </c>
      <c r="B59" s="65" t="s">
        <v>168</v>
      </c>
      <c r="C59" s="247" t="s">
        <v>169</v>
      </c>
      <c r="D59" s="194">
        <v>294004.53999999998</v>
      </c>
      <c r="E59" s="194">
        <v>150541.4</v>
      </c>
      <c r="F59" s="45">
        <f t="shared" si="0"/>
        <v>51.203767125500853</v>
      </c>
    </row>
    <row r="60" spans="1:6" ht="24" x14ac:dyDescent="0.2">
      <c r="A60" s="63">
        <v>6332</v>
      </c>
      <c r="B60" s="65" t="s">
        <v>170</v>
      </c>
      <c r="C60" s="247" t="s">
        <v>171</v>
      </c>
      <c r="D60" s="194">
        <v>254545.88</v>
      </c>
      <c r="E60" s="194">
        <v>12820</v>
      </c>
      <c r="F60" s="45">
        <f t="shared" si="0"/>
        <v>5.0364201534120294</v>
      </c>
    </row>
    <row r="61" spans="1:6" ht="12.75" customHeight="1" x14ac:dyDescent="0.2">
      <c r="A61" s="63">
        <v>634</v>
      </c>
      <c r="B61" s="65" t="s">
        <v>172</v>
      </c>
      <c r="C61" s="247" t="s">
        <v>173</v>
      </c>
      <c r="D61" s="60">
        <f t="shared" ref="D61:E61" si="10">SUM(D62:D63)</f>
        <v>0</v>
      </c>
      <c r="E61" s="60">
        <f t="shared" si="10"/>
        <v>0</v>
      </c>
      <c r="F61" s="45" t="str">
        <f t="shared" si="0"/>
        <v>-</v>
      </c>
    </row>
    <row r="62" spans="1:6" ht="12.75" customHeight="1" x14ac:dyDescent="0.2">
      <c r="A62" s="63">
        <v>6341</v>
      </c>
      <c r="B62" s="65" t="s">
        <v>174</v>
      </c>
      <c r="C62" s="247" t="s">
        <v>175</v>
      </c>
      <c r="D62" s="194">
        <v>0</v>
      </c>
      <c r="E62" s="194">
        <v>0</v>
      </c>
      <c r="F62" s="45" t="str">
        <f t="shared" si="0"/>
        <v>-</v>
      </c>
    </row>
    <row r="63" spans="1:6" ht="12.75" customHeight="1" x14ac:dyDescent="0.2">
      <c r="A63" s="63">
        <v>6342</v>
      </c>
      <c r="B63" s="65" t="s">
        <v>176</v>
      </c>
      <c r="C63" s="247" t="s">
        <v>177</v>
      </c>
      <c r="D63" s="194">
        <v>0</v>
      </c>
      <c r="E63" s="194"/>
      <c r="F63" s="45" t="str">
        <f t="shared" si="0"/>
        <v>-</v>
      </c>
    </row>
    <row r="64" spans="1:6" ht="24" x14ac:dyDescent="0.2">
      <c r="A64" s="63">
        <v>635</v>
      </c>
      <c r="B64" s="65" t="s">
        <v>178</v>
      </c>
      <c r="C64" s="247" t="s">
        <v>179</v>
      </c>
      <c r="D64" s="60">
        <f>SUM(D65:D67)</f>
        <v>0</v>
      </c>
      <c r="E64" s="60">
        <f>SUM(E65:E67)</f>
        <v>181584.26</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c r="E67" s="192">
        <v>181584.26</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180095.15</v>
      </c>
      <c r="E74" s="60">
        <f t="shared" si="13"/>
        <v>59577.87</v>
      </c>
      <c r="F74" s="45">
        <f t="shared" si="0"/>
        <v>33.081329508318248</v>
      </c>
    </row>
    <row r="75" spans="1:6" ht="12.75" customHeight="1" x14ac:dyDescent="0.2">
      <c r="A75" s="63" t="s">
        <v>200</v>
      </c>
      <c r="B75" s="65" t="s">
        <v>201</v>
      </c>
      <c r="C75" s="247" t="s">
        <v>200</v>
      </c>
      <c r="D75" s="194">
        <v>0</v>
      </c>
      <c r="E75" s="194">
        <v>0</v>
      </c>
      <c r="F75" s="45" t="str">
        <f t="shared" si="0"/>
        <v>-</v>
      </c>
    </row>
    <row r="76" spans="1:6" ht="12.75" customHeight="1" x14ac:dyDescent="0.2">
      <c r="A76" s="63" t="s">
        <v>202</v>
      </c>
      <c r="B76" s="65" t="s">
        <v>203</v>
      </c>
      <c r="C76" s="247" t="s">
        <v>202</v>
      </c>
      <c r="D76" s="194">
        <v>180095.15</v>
      </c>
      <c r="E76" s="194">
        <v>59577.87</v>
      </c>
      <c r="F76" s="45">
        <f t="shared" si="0"/>
        <v>33.081329508318248</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790083.64000000013</v>
      </c>
      <c r="E82" s="60">
        <f t="shared" si="15"/>
        <v>613813.79999999993</v>
      </c>
      <c r="F82" s="45">
        <f t="shared" si="0"/>
        <v>77.689724090477284</v>
      </c>
    </row>
    <row r="83" spans="1:6" ht="12.75" customHeight="1" x14ac:dyDescent="0.2">
      <c r="A83" s="63">
        <v>641</v>
      </c>
      <c r="B83" s="64" t="s">
        <v>216</v>
      </c>
      <c r="C83" s="247" t="s">
        <v>217</v>
      </c>
      <c r="D83" s="60">
        <f t="shared" ref="D83:E83" si="16">SUM(D84:D90)</f>
        <v>179394.06</v>
      </c>
      <c r="E83" s="60">
        <f t="shared" si="16"/>
        <v>110421.66</v>
      </c>
      <c r="F83" s="45">
        <f t="shared" si="0"/>
        <v>61.552573145398462</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179394.06</v>
      </c>
      <c r="E85" s="194">
        <v>110421.66</v>
      </c>
      <c r="F85" s="45">
        <f t="shared" si="0"/>
        <v>61.552573145398462</v>
      </c>
    </row>
    <row r="86" spans="1:6" ht="12.75" customHeight="1" x14ac:dyDescent="0.2">
      <c r="A86" s="63">
        <v>6414</v>
      </c>
      <c r="B86" s="64" t="s">
        <v>222</v>
      </c>
      <c r="C86" s="247" t="s">
        <v>223</v>
      </c>
      <c r="D86" s="194">
        <v>0</v>
      </c>
      <c r="E86" s="194">
        <v>0</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610689.58000000007</v>
      </c>
      <c r="E91" s="60">
        <f t="shared" si="17"/>
        <v>503392.13999999996</v>
      </c>
      <c r="F91" s="45">
        <f t="shared" si="0"/>
        <v>82.430117769489357</v>
      </c>
    </row>
    <row r="92" spans="1:6" ht="12.75" customHeight="1" x14ac:dyDescent="0.2">
      <c r="A92" s="63">
        <v>6421</v>
      </c>
      <c r="B92" s="64" t="s">
        <v>234</v>
      </c>
      <c r="C92" s="247" t="s">
        <v>235</v>
      </c>
      <c r="D92" s="194">
        <v>190786.81</v>
      </c>
      <c r="E92" s="194">
        <v>165582.91</v>
      </c>
      <c r="F92" s="45">
        <f t="shared" si="0"/>
        <v>86.789495563136683</v>
      </c>
    </row>
    <row r="93" spans="1:6" ht="12.75" customHeight="1" x14ac:dyDescent="0.2">
      <c r="A93" s="63">
        <v>6422</v>
      </c>
      <c r="B93" s="64" t="s">
        <v>236</v>
      </c>
      <c r="C93" s="247" t="s">
        <v>237</v>
      </c>
      <c r="D93" s="194">
        <v>372057.03</v>
      </c>
      <c r="E93" s="194">
        <v>305562.28999999998</v>
      </c>
      <c r="F93" s="45">
        <f t="shared" si="0"/>
        <v>82.127809814532995</v>
      </c>
    </row>
    <row r="94" spans="1:6" ht="12.75" customHeight="1" x14ac:dyDescent="0.2">
      <c r="A94" s="63">
        <v>6423</v>
      </c>
      <c r="B94" s="64" t="s">
        <v>238</v>
      </c>
      <c r="C94" s="247" t="s">
        <v>239</v>
      </c>
      <c r="D94" s="194">
        <v>47845.74</v>
      </c>
      <c r="E94" s="194">
        <v>32246.94</v>
      </c>
      <c r="F94" s="45">
        <f t="shared" si="0"/>
        <v>67.397724436909115</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0</v>
      </c>
      <c r="E97" s="194">
        <v>0</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4629328.17</v>
      </c>
      <c r="E106" s="60">
        <f>E107+E112+E120+E124</f>
        <v>7520696.4099999992</v>
      </c>
      <c r="F106" s="45">
        <f t="shared" si="0"/>
        <v>162.45762092947493</v>
      </c>
    </row>
    <row r="107" spans="1:6" ht="12.75" customHeight="1" x14ac:dyDescent="0.2">
      <c r="A107" s="63">
        <v>651</v>
      </c>
      <c r="B107" s="64" t="s">
        <v>264</v>
      </c>
      <c r="C107" s="247" t="s">
        <v>265</v>
      </c>
      <c r="D107" s="60">
        <f t="shared" ref="D107:E107" si="19">SUM(D108:D111)</f>
        <v>5293.07</v>
      </c>
      <c r="E107" s="60">
        <f t="shared" si="19"/>
        <v>5497.2699999999995</v>
      </c>
      <c r="F107" s="45">
        <f t="shared" si="0"/>
        <v>103.8578745416176</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432.65</v>
      </c>
      <c r="E109" s="194">
        <v>577.65</v>
      </c>
      <c r="F109" s="45">
        <f t="shared" si="0"/>
        <v>133.5143880735005</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4860.42</v>
      </c>
      <c r="E111" s="194">
        <v>4919.62</v>
      </c>
      <c r="F111" s="45">
        <f t="shared" si="0"/>
        <v>101.21800173647544</v>
      </c>
    </row>
    <row r="112" spans="1:6" ht="12.75" customHeight="1" x14ac:dyDescent="0.2">
      <c r="A112" s="63">
        <v>652</v>
      </c>
      <c r="B112" s="64" t="s">
        <v>274</v>
      </c>
      <c r="C112" s="247" t="s">
        <v>275</v>
      </c>
      <c r="D112" s="60">
        <f t="shared" ref="D112:E112" si="20">SUM(D113:D119)</f>
        <v>109952.31</v>
      </c>
      <c r="E112" s="60">
        <f t="shared" si="20"/>
        <v>137268.94</v>
      </c>
      <c r="F112" s="45">
        <f t="shared" si="0"/>
        <v>124.84407103406923</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0</v>
      </c>
      <c r="E114" s="194">
        <v>0</v>
      </c>
      <c r="F114" s="45" t="str">
        <f t="shared" si="0"/>
        <v>-</v>
      </c>
    </row>
    <row r="115" spans="1:6" ht="12.75" customHeight="1" x14ac:dyDescent="0.2">
      <c r="A115" s="63">
        <v>6524</v>
      </c>
      <c r="B115" s="64" t="s">
        <v>280</v>
      </c>
      <c r="C115" s="247" t="s">
        <v>281</v>
      </c>
      <c r="D115" s="194">
        <v>2605.52</v>
      </c>
      <c r="E115" s="194">
        <v>13162.36</v>
      </c>
      <c r="F115" s="45">
        <f t="shared" si="0"/>
        <v>505.17209616506494</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107346.79</v>
      </c>
      <c r="E117" s="194">
        <v>124106.58</v>
      </c>
      <c r="F117" s="45">
        <f t="shared" si="0"/>
        <v>115.61275376748574</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4514082.79</v>
      </c>
      <c r="E120" s="60">
        <f t="shared" si="21"/>
        <v>7377930.1999999993</v>
      </c>
      <c r="F120" s="45">
        <f t="shared" si="0"/>
        <v>163.44250965764851</v>
      </c>
    </row>
    <row r="121" spans="1:6" ht="12.75" customHeight="1" x14ac:dyDescent="0.2">
      <c r="A121" s="63">
        <v>6531</v>
      </c>
      <c r="B121" s="64" t="s">
        <v>292</v>
      </c>
      <c r="C121" s="247" t="s">
        <v>293</v>
      </c>
      <c r="D121" s="194">
        <v>557859.05000000005</v>
      </c>
      <c r="E121" s="194">
        <v>2788717.03</v>
      </c>
      <c r="F121" s="45">
        <f t="shared" si="0"/>
        <v>499.8963501622855</v>
      </c>
    </row>
    <row r="122" spans="1:6" ht="12.75" customHeight="1" x14ac:dyDescent="0.2">
      <c r="A122" s="63">
        <v>6532</v>
      </c>
      <c r="B122" s="64" t="s">
        <v>294</v>
      </c>
      <c r="C122" s="247" t="s">
        <v>295</v>
      </c>
      <c r="D122" s="194">
        <v>3956223.74</v>
      </c>
      <c r="E122" s="194">
        <v>4589213.17</v>
      </c>
      <c r="F122" s="45">
        <f t="shared" si="0"/>
        <v>115.99983902831541</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77359.839999999997</v>
      </c>
      <c r="E125" s="60">
        <f t="shared" si="22"/>
        <v>100795.67</v>
      </c>
      <c r="F125" s="45">
        <f t="shared" si="0"/>
        <v>130.2945688615695</v>
      </c>
    </row>
    <row r="126" spans="1:6" ht="12.75" customHeight="1" x14ac:dyDescent="0.2">
      <c r="A126" s="63">
        <v>661</v>
      </c>
      <c r="B126" s="65" t="s">
        <v>302</v>
      </c>
      <c r="C126" s="247" t="s">
        <v>303</v>
      </c>
      <c r="D126" s="60">
        <f t="shared" ref="D126:E126" si="23">SUM(D127:D128)</f>
        <v>77359.839999999997</v>
      </c>
      <c r="E126" s="60">
        <f t="shared" si="23"/>
        <v>100795.67</v>
      </c>
      <c r="F126" s="45">
        <f t="shared" si="0"/>
        <v>130.2945688615695</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77359.839999999997</v>
      </c>
      <c r="E128" s="194">
        <v>100795.67</v>
      </c>
      <c r="F128" s="45">
        <f t="shared" si="0"/>
        <v>130.2945688615695</v>
      </c>
    </row>
    <row r="129" spans="1:6" ht="36" x14ac:dyDescent="0.2">
      <c r="A129" s="63">
        <v>663</v>
      </c>
      <c r="B129" s="182" t="s">
        <v>308</v>
      </c>
      <c r="C129" s="247" t="s">
        <v>309</v>
      </c>
      <c r="D129" s="60">
        <f t="shared" ref="D129:E129" si="24">SUM(D130:D133)</f>
        <v>0</v>
      </c>
      <c r="E129" s="60">
        <f t="shared" si="24"/>
        <v>0</v>
      </c>
      <c r="F129" s="45" t="str">
        <f t="shared" si="0"/>
        <v>-</v>
      </c>
    </row>
    <row r="130" spans="1:6" ht="12.75" customHeight="1" x14ac:dyDescent="0.2">
      <c r="A130" s="63">
        <v>6631</v>
      </c>
      <c r="B130" s="65" t="s">
        <v>310</v>
      </c>
      <c r="C130" s="247" t="s">
        <v>311</v>
      </c>
      <c r="D130" s="194">
        <v>0</v>
      </c>
      <c r="E130" s="194">
        <v>0</v>
      </c>
      <c r="F130" s="45" t="str">
        <f t="shared" si="0"/>
        <v>-</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0</v>
      </c>
      <c r="F140" s="45" t="str">
        <f t="shared" si="26"/>
        <v>-</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7350269.4699999997</v>
      </c>
      <c r="E152" s="60">
        <f>E153+E164+E202+E221+E230+E262+E273</f>
        <v>9044498.709999999</v>
      </c>
      <c r="F152" s="45">
        <f t="shared" si="26"/>
        <v>123.04989289052554</v>
      </c>
    </row>
    <row r="153" spans="1:6" ht="12.75" customHeight="1" x14ac:dyDescent="0.2">
      <c r="A153" s="63">
        <v>31</v>
      </c>
      <c r="B153" s="64" t="s">
        <v>355</v>
      </c>
      <c r="C153" s="247" t="s">
        <v>356</v>
      </c>
      <c r="D153" s="60">
        <f t="shared" ref="D153:E153" si="30">D154+D159+D160</f>
        <v>695428.89000000013</v>
      </c>
      <c r="E153" s="60">
        <f t="shared" si="30"/>
        <v>931261.41</v>
      </c>
      <c r="F153" s="45">
        <f t="shared" si="26"/>
        <v>133.91180944467231</v>
      </c>
    </row>
    <row r="154" spans="1:6" ht="12.75" customHeight="1" x14ac:dyDescent="0.2">
      <c r="A154" s="63">
        <v>311</v>
      </c>
      <c r="B154" s="64" t="s">
        <v>357</v>
      </c>
      <c r="C154" s="247" t="s">
        <v>358</v>
      </c>
      <c r="D154" s="60">
        <f t="shared" ref="D154:E154" si="31">SUM(D155:D158)</f>
        <v>535895.81000000006</v>
      </c>
      <c r="E154" s="60">
        <f t="shared" si="31"/>
        <v>719340.62</v>
      </c>
      <c r="F154" s="45">
        <f t="shared" si="26"/>
        <v>134.23143203900025</v>
      </c>
    </row>
    <row r="155" spans="1:6" ht="12.75" customHeight="1" x14ac:dyDescent="0.2">
      <c r="A155" s="63">
        <v>3111</v>
      </c>
      <c r="B155" s="64" t="s">
        <v>359</v>
      </c>
      <c r="C155" s="247" t="s">
        <v>360</v>
      </c>
      <c r="D155" s="194">
        <v>535895.81000000006</v>
      </c>
      <c r="E155" s="194">
        <v>719340.62</v>
      </c>
      <c r="F155" s="45">
        <f t="shared" si="26"/>
        <v>134.23143203900025</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71110.28</v>
      </c>
      <c r="E159" s="194">
        <v>93229.66</v>
      </c>
      <c r="F159" s="45">
        <f t="shared" si="26"/>
        <v>131.10574167335582</v>
      </c>
    </row>
    <row r="160" spans="1:6" ht="12.75" customHeight="1" x14ac:dyDescent="0.2">
      <c r="A160" s="63">
        <v>313</v>
      </c>
      <c r="B160" s="65" t="s">
        <v>369</v>
      </c>
      <c r="C160" s="247" t="s">
        <v>370</v>
      </c>
      <c r="D160" s="60">
        <f t="shared" ref="D160:E160" si="32">SUM(D161:D163)</f>
        <v>88422.8</v>
      </c>
      <c r="E160" s="60">
        <f t="shared" si="32"/>
        <v>118691.13</v>
      </c>
      <c r="F160" s="45">
        <f t="shared" si="26"/>
        <v>134.23136340400893</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88422.8</v>
      </c>
      <c r="E162" s="194">
        <v>118691.13</v>
      </c>
      <c r="F162" s="45">
        <f t="shared" si="26"/>
        <v>134.23136340400893</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3169052.9800000004</v>
      </c>
      <c r="E164" s="60">
        <f>E165+E170+E178+E188+E189+E194</f>
        <v>3344258.85</v>
      </c>
      <c r="F164" s="45">
        <f t="shared" si="26"/>
        <v>105.52865070750568</v>
      </c>
    </row>
    <row r="165" spans="1:6" ht="12.75" customHeight="1" x14ac:dyDescent="0.2">
      <c r="A165" s="63">
        <v>321</v>
      </c>
      <c r="B165" s="64" t="s">
        <v>379</v>
      </c>
      <c r="C165" s="247" t="s">
        <v>380</v>
      </c>
      <c r="D165" s="60">
        <f t="shared" ref="D165:E165" si="33">SUM(D166:D169)</f>
        <v>20821.499999999996</v>
      </c>
      <c r="E165" s="60">
        <f t="shared" si="33"/>
        <v>36995.719999999994</v>
      </c>
      <c r="F165" s="45">
        <f t="shared" si="26"/>
        <v>177.68037845496244</v>
      </c>
    </row>
    <row r="166" spans="1:6" ht="12.75" customHeight="1" x14ac:dyDescent="0.2">
      <c r="A166" s="63">
        <v>3211</v>
      </c>
      <c r="B166" s="64" t="s">
        <v>381</v>
      </c>
      <c r="C166" s="247" t="s">
        <v>382</v>
      </c>
      <c r="D166" s="194">
        <v>1595.62</v>
      </c>
      <c r="E166" s="194">
        <v>2945.78</v>
      </c>
      <c r="F166" s="45">
        <f t="shared" si="26"/>
        <v>184.61663804665272</v>
      </c>
    </row>
    <row r="167" spans="1:6" ht="12.75" customHeight="1" x14ac:dyDescent="0.2">
      <c r="A167" s="63">
        <v>3212</v>
      </c>
      <c r="B167" s="64" t="s">
        <v>383</v>
      </c>
      <c r="C167" s="247" t="s">
        <v>384</v>
      </c>
      <c r="D167" s="194">
        <v>17795.919999999998</v>
      </c>
      <c r="E167" s="194">
        <v>27807.919999999998</v>
      </c>
      <c r="F167" s="45">
        <f t="shared" si="26"/>
        <v>156.26008658164344</v>
      </c>
    </row>
    <row r="168" spans="1:6" ht="12.75" customHeight="1" x14ac:dyDescent="0.2">
      <c r="A168" s="63">
        <v>3213</v>
      </c>
      <c r="B168" s="64" t="s">
        <v>385</v>
      </c>
      <c r="C168" s="247" t="s">
        <v>386</v>
      </c>
      <c r="D168" s="194">
        <v>1145.58</v>
      </c>
      <c r="E168" s="194">
        <v>5651</v>
      </c>
      <c r="F168" s="45">
        <f t="shared" si="26"/>
        <v>493.28724314321136</v>
      </c>
    </row>
    <row r="169" spans="1:6" ht="12.75" customHeight="1" x14ac:dyDescent="0.2">
      <c r="A169" s="63">
        <v>3214</v>
      </c>
      <c r="B169" s="64" t="s">
        <v>387</v>
      </c>
      <c r="C169" s="247" t="s">
        <v>388</v>
      </c>
      <c r="D169" s="194">
        <v>284.38</v>
      </c>
      <c r="E169" s="194">
        <v>591.02</v>
      </c>
      <c r="F169" s="45">
        <f t="shared" si="26"/>
        <v>207.82755468035728</v>
      </c>
    </row>
    <row r="170" spans="1:6" ht="12.75" customHeight="1" x14ac:dyDescent="0.2">
      <c r="A170" s="63">
        <v>322</v>
      </c>
      <c r="B170" s="64" t="s">
        <v>389</v>
      </c>
      <c r="C170" s="247" t="s">
        <v>390</v>
      </c>
      <c r="D170" s="60">
        <f t="shared" ref="D170:E170" si="34">SUM(D171:D177)</f>
        <v>172719.77</v>
      </c>
      <c r="E170" s="60">
        <f t="shared" si="34"/>
        <v>203383.3</v>
      </c>
      <c r="F170" s="45">
        <f t="shared" si="26"/>
        <v>117.75334114907633</v>
      </c>
    </row>
    <row r="171" spans="1:6" ht="12.75" customHeight="1" x14ac:dyDescent="0.2">
      <c r="A171" s="63">
        <v>3221</v>
      </c>
      <c r="B171" s="64" t="s">
        <v>391</v>
      </c>
      <c r="C171" s="247" t="s">
        <v>392</v>
      </c>
      <c r="D171" s="194">
        <v>18952.240000000002</v>
      </c>
      <c r="E171" s="194">
        <v>21995.14</v>
      </c>
      <c r="F171" s="45">
        <f t="shared" si="26"/>
        <v>116.05562192120824</v>
      </c>
    </row>
    <row r="172" spans="1:6" ht="12.75" customHeight="1" x14ac:dyDescent="0.2">
      <c r="A172" s="63">
        <v>3222</v>
      </c>
      <c r="B172" s="64" t="s">
        <v>393</v>
      </c>
      <c r="C172" s="247" t="s">
        <v>394</v>
      </c>
      <c r="D172" s="194">
        <v>0</v>
      </c>
      <c r="E172" s="194">
        <v>0</v>
      </c>
      <c r="F172" s="45" t="str">
        <f t="shared" si="26"/>
        <v>-</v>
      </c>
    </row>
    <row r="173" spans="1:6" ht="12.75" customHeight="1" x14ac:dyDescent="0.2">
      <c r="A173" s="63">
        <v>3223</v>
      </c>
      <c r="B173" s="65" t="s">
        <v>395</v>
      </c>
      <c r="C173" s="247" t="s">
        <v>396</v>
      </c>
      <c r="D173" s="194">
        <v>149660.32</v>
      </c>
      <c r="E173" s="194">
        <v>167634.68</v>
      </c>
      <c r="F173" s="45">
        <f t="shared" si="26"/>
        <v>112.01010394739232</v>
      </c>
    </row>
    <row r="174" spans="1:6" ht="12.75" customHeight="1" x14ac:dyDescent="0.2">
      <c r="A174" s="63">
        <v>3224</v>
      </c>
      <c r="B174" s="65" t="s">
        <v>397</v>
      </c>
      <c r="C174" s="247" t="s">
        <v>398</v>
      </c>
      <c r="D174" s="194">
        <v>654.05999999999995</v>
      </c>
      <c r="E174" s="194">
        <v>2539.7399999999998</v>
      </c>
      <c r="F174" s="45">
        <f t="shared" si="26"/>
        <v>388.30382533712503</v>
      </c>
    </row>
    <row r="175" spans="1:6" ht="12.75" customHeight="1" x14ac:dyDescent="0.2">
      <c r="A175" s="63">
        <v>3225</v>
      </c>
      <c r="B175" s="65" t="s">
        <v>399</v>
      </c>
      <c r="C175" s="247" t="s">
        <v>400</v>
      </c>
      <c r="D175" s="194">
        <v>3453.15</v>
      </c>
      <c r="E175" s="194">
        <v>10774.52</v>
      </c>
      <c r="F175" s="45">
        <f t="shared" si="26"/>
        <v>312.02003967392091</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c r="E177" s="194">
        <v>439.22</v>
      </c>
      <c r="F177" s="45" t="str">
        <f t="shared" si="26"/>
        <v>-</v>
      </c>
    </row>
    <row r="178" spans="1:6" ht="12.75" customHeight="1" x14ac:dyDescent="0.2">
      <c r="A178" s="63">
        <v>323</v>
      </c>
      <c r="B178" s="65" t="s">
        <v>405</v>
      </c>
      <c r="C178" s="247" t="s">
        <v>406</v>
      </c>
      <c r="D178" s="60">
        <f t="shared" ref="D178:E178" si="35">SUM(D179:D187)</f>
        <v>2847192.4200000004</v>
      </c>
      <c r="E178" s="60">
        <f t="shared" si="35"/>
        <v>2866190.5900000003</v>
      </c>
      <c r="F178" s="45">
        <f t="shared" si="26"/>
        <v>100.66725978428954</v>
      </c>
    </row>
    <row r="179" spans="1:6" ht="12.75" customHeight="1" x14ac:dyDescent="0.2">
      <c r="A179" s="63">
        <v>3231</v>
      </c>
      <c r="B179" s="65" t="s">
        <v>407</v>
      </c>
      <c r="C179" s="247" t="s">
        <v>408</v>
      </c>
      <c r="D179" s="194">
        <v>325318.27</v>
      </c>
      <c r="E179" s="194">
        <v>383099.64</v>
      </c>
      <c r="F179" s="45">
        <f t="shared" si="26"/>
        <v>117.76148938699322</v>
      </c>
    </row>
    <row r="180" spans="1:6" ht="12.75" customHeight="1" x14ac:dyDescent="0.2">
      <c r="A180" s="63">
        <v>3232</v>
      </c>
      <c r="B180" s="65" t="s">
        <v>409</v>
      </c>
      <c r="C180" s="247" t="s">
        <v>410</v>
      </c>
      <c r="D180" s="194">
        <v>1726992.45</v>
      </c>
      <c r="E180" s="194">
        <v>1330545.8500000001</v>
      </c>
      <c r="F180" s="45">
        <f t="shared" si="26"/>
        <v>77.04410346437821</v>
      </c>
    </row>
    <row r="181" spans="1:6" ht="12.75" customHeight="1" x14ac:dyDescent="0.2">
      <c r="A181" s="63">
        <v>3233</v>
      </c>
      <c r="B181" s="65" t="s">
        <v>411</v>
      </c>
      <c r="C181" s="247" t="s">
        <v>412</v>
      </c>
      <c r="D181" s="194">
        <v>44616.160000000003</v>
      </c>
      <c r="E181" s="194">
        <v>61283.61</v>
      </c>
      <c r="F181" s="45">
        <f t="shared" si="26"/>
        <v>137.35742833986609</v>
      </c>
    </row>
    <row r="182" spans="1:6" ht="12.75" customHeight="1" x14ac:dyDescent="0.2">
      <c r="A182" s="63">
        <v>3234</v>
      </c>
      <c r="B182" s="65" t="s">
        <v>413</v>
      </c>
      <c r="C182" s="247" t="s">
        <v>414</v>
      </c>
      <c r="D182" s="194">
        <v>359784.45</v>
      </c>
      <c r="E182" s="194">
        <v>497478.57</v>
      </c>
      <c r="F182" s="45">
        <f t="shared" si="26"/>
        <v>138.27128159652258</v>
      </c>
    </row>
    <row r="183" spans="1:6" ht="12.75" customHeight="1" x14ac:dyDescent="0.2">
      <c r="A183" s="63">
        <v>3235</v>
      </c>
      <c r="B183" s="64" t="s">
        <v>415</v>
      </c>
      <c r="C183" s="247" t="s">
        <v>416</v>
      </c>
      <c r="D183" s="194">
        <v>61114.68</v>
      </c>
      <c r="E183" s="194">
        <v>70324.710000000006</v>
      </c>
      <c r="F183" s="45">
        <f t="shared" si="26"/>
        <v>115.07007808925778</v>
      </c>
    </row>
    <row r="184" spans="1:6" ht="12.75" customHeight="1" x14ac:dyDescent="0.2">
      <c r="A184" s="63">
        <v>3236</v>
      </c>
      <c r="B184" s="64" t="s">
        <v>417</v>
      </c>
      <c r="C184" s="247" t="s">
        <v>418</v>
      </c>
      <c r="D184" s="194">
        <v>46704.06</v>
      </c>
      <c r="E184" s="194">
        <v>59680.11</v>
      </c>
      <c r="F184" s="45">
        <f t="shared" si="26"/>
        <v>127.78355885976509</v>
      </c>
    </row>
    <row r="185" spans="1:6" ht="12.75" customHeight="1" x14ac:dyDescent="0.2">
      <c r="A185" s="63">
        <v>3237</v>
      </c>
      <c r="B185" s="64" t="s">
        <v>419</v>
      </c>
      <c r="C185" s="247" t="s">
        <v>420</v>
      </c>
      <c r="D185" s="194">
        <v>130690.66</v>
      </c>
      <c r="E185" s="194">
        <v>243438.2</v>
      </c>
      <c r="F185" s="45">
        <f t="shared" si="26"/>
        <v>186.27054144496631</v>
      </c>
    </row>
    <row r="186" spans="1:6" ht="12.75" customHeight="1" x14ac:dyDescent="0.2">
      <c r="A186" s="63">
        <v>3238</v>
      </c>
      <c r="B186" s="64" t="s">
        <v>421</v>
      </c>
      <c r="C186" s="247" t="s">
        <v>422</v>
      </c>
      <c r="D186" s="194">
        <v>24158.75</v>
      </c>
      <c r="E186" s="194">
        <v>27157.71</v>
      </c>
      <c r="F186" s="45">
        <f t="shared" si="26"/>
        <v>112.41355616495059</v>
      </c>
    </row>
    <row r="187" spans="1:6" ht="12.75" customHeight="1" x14ac:dyDescent="0.2">
      <c r="A187" s="63">
        <v>3239</v>
      </c>
      <c r="B187" s="64" t="s">
        <v>423</v>
      </c>
      <c r="C187" s="247" t="s">
        <v>424</v>
      </c>
      <c r="D187" s="194">
        <v>127812.94</v>
      </c>
      <c r="E187" s="194">
        <v>193182.19</v>
      </c>
      <c r="F187" s="45">
        <f t="shared" si="26"/>
        <v>151.14446940974835</v>
      </c>
    </row>
    <row r="188" spans="1:6" ht="12.75" customHeight="1" x14ac:dyDescent="0.2">
      <c r="A188" s="63">
        <v>324</v>
      </c>
      <c r="B188" s="64" t="s">
        <v>425</v>
      </c>
      <c r="C188" s="247" t="s">
        <v>426</v>
      </c>
      <c r="D188" s="194"/>
      <c r="E188" s="194">
        <v>1818.69</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128319.29</v>
      </c>
      <c r="E194" s="60">
        <f t="shared" si="36"/>
        <v>235870.55</v>
      </c>
      <c r="F194" s="45">
        <f t="shared" si="26"/>
        <v>183.81534841721771</v>
      </c>
    </row>
    <row r="195" spans="1:6" ht="12.75" customHeight="1" x14ac:dyDescent="0.2">
      <c r="A195" s="63">
        <v>3291</v>
      </c>
      <c r="B195" s="183" t="s">
        <v>439</v>
      </c>
      <c r="C195" s="247" t="s">
        <v>440</v>
      </c>
      <c r="D195" s="194">
        <v>52308.95</v>
      </c>
      <c r="E195" s="194">
        <v>84514.18</v>
      </c>
      <c r="F195" s="45">
        <f t="shared" si="26"/>
        <v>161.56734172641586</v>
      </c>
    </row>
    <row r="196" spans="1:6" ht="12.75" customHeight="1" x14ac:dyDescent="0.2">
      <c r="A196" s="63">
        <v>3292</v>
      </c>
      <c r="B196" s="64" t="s">
        <v>441</v>
      </c>
      <c r="C196" s="247" t="s">
        <v>442</v>
      </c>
      <c r="D196" s="194">
        <v>9231.7099999999991</v>
      </c>
      <c r="E196" s="194">
        <v>9754.4599999999991</v>
      </c>
      <c r="F196" s="45">
        <f t="shared" si="26"/>
        <v>105.66254789199401</v>
      </c>
    </row>
    <row r="197" spans="1:6" ht="12.75" customHeight="1" x14ac:dyDescent="0.2">
      <c r="A197" s="63">
        <v>3293</v>
      </c>
      <c r="B197" s="64" t="s">
        <v>443</v>
      </c>
      <c r="C197" s="247" t="s">
        <v>444</v>
      </c>
      <c r="D197" s="194">
        <v>30329.73</v>
      </c>
      <c r="E197" s="194">
        <v>48445.88</v>
      </c>
      <c r="F197" s="45">
        <f t="shared" si="26"/>
        <v>159.73066690669518</v>
      </c>
    </row>
    <row r="198" spans="1:6" ht="12.75" customHeight="1" x14ac:dyDescent="0.2">
      <c r="A198" s="63">
        <v>3294</v>
      </c>
      <c r="B198" s="64" t="s">
        <v>445</v>
      </c>
      <c r="C198" s="247" t="s">
        <v>446</v>
      </c>
      <c r="D198" s="194">
        <v>11057.08</v>
      </c>
      <c r="E198" s="194">
        <v>13700.74</v>
      </c>
      <c r="F198" s="45">
        <f t="shared" si="26"/>
        <v>123.909205685407</v>
      </c>
    </row>
    <row r="199" spans="1:6" ht="12.75" customHeight="1" x14ac:dyDescent="0.2">
      <c r="A199" s="63">
        <v>3295</v>
      </c>
      <c r="B199" s="64" t="s">
        <v>447</v>
      </c>
      <c r="C199" s="247" t="s">
        <v>448</v>
      </c>
      <c r="D199" s="194">
        <v>13209.84</v>
      </c>
      <c r="E199" s="194">
        <v>8235.9699999999993</v>
      </c>
      <c r="F199" s="45">
        <f t="shared" si="26"/>
        <v>62.3472350914167</v>
      </c>
    </row>
    <row r="200" spans="1:6" ht="12.75" customHeight="1" x14ac:dyDescent="0.2">
      <c r="A200" s="63" t="s">
        <v>449</v>
      </c>
      <c r="B200" s="64" t="s">
        <v>450</v>
      </c>
      <c r="C200" s="247" t="s">
        <v>449</v>
      </c>
      <c r="D200" s="194">
        <v>400</v>
      </c>
      <c r="E200" s="194">
        <v>48830.21</v>
      </c>
      <c r="F200" s="45" t="str">
        <f t="shared" si="26"/>
        <v>&gt;&gt;100</v>
      </c>
    </row>
    <row r="201" spans="1:6" ht="12.75" customHeight="1" x14ac:dyDescent="0.2">
      <c r="A201" s="63">
        <v>3299</v>
      </c>
      <c r="B201" s="64" t="s">
        <v>451</v>
      </c>
      <c r="C201" s="247" t="s">
        <v>452</v>
      </c>
      <c r="D201" s="194">
        <v>11781.98</v>
      </c>
      <c r="E201" s="194">
        <v>22389.11</v>
      </c>
      <c r="F201" s="45">
        <f t="shared" si="26"/>
        <v>190.02841627638139</v>
      </c>
    </row>
    <row r="202" spans="1:6" ht="12.75" customHeight="1" x14ac:dyDescent="0.2">
      <c r="A202" s="63">
        <v>34</v>
      </c>
      <c r="B202" s="183" t="s">
        <v>453</v>
      </c>
      <c r="C202" s="247" t="s">
        <v>454</v>
      </c>
      <c r="D202" s="60">
        <f t="shared" ref="D202:E202" si="37">D203+D208+D216</f>
        <v>18843.419999999998</v>
      </c>
      <c r="E202" s="60">
        <f t="shared" si="37"/>
        <v>5264.5499999999993</v>
      </c>
      <c r="F202" s="45">
        <f t="shared" si="26"/>
        <v>27.938399717248778</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14818.5</v>
      </c>
      <c r="E208" s="60">
        <f t="shared" si="39"/>
        <v>1503.12</v>
      </c>
      <c r="F208" s="45">
        <f t="shared" si="26"/>
        <v>10.143536795222188</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14818.5</v>
      </c>
      <c r="E211" s="194">
        <v>1503.12</v>
      </c>
      <c r="F211" s="45">
        <f t="shared" si="26"/>
        <v>10.143536795222188</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4024.92</v>
      </c>
      <c r="E216" s="60">
        <f t="shared" si="40"/>
        <v>3761.43</v>
      </c>
      <c r="F216" s="45">
        <f t="shared" si="26"/>
        <v>93.453534480188409</v>
      </c>
    </row>
    <row r="217" spans="1:6" ht="12.75" customHeight="1" x14ac:dyDescent="0.2">
      <c r="A217" s="63">
        <v>3431</v>
      </c>
      <c r="B217" s="182" t="s">
        <v>483</v>
      </c>
      <c r="C217" s="247" t="s">
        <v>484</v>
      </c>
      <c r="D217" s="194">
        <v>2765.09</v>
      </c>
      <c r="E217" s="194">
        <v>3007.02</v>
      </c>
      <c r="F217" s="45">
        <f t="shared" si="26"/>
        <v>108.74944396023277</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67.72</v>
      </c>
      <c r="E219" s="194">
        <v>11.56</v>
      </c>
      <c r="F219" s="45">
        <f t="shared" si="26"/>
        <v>17.070289427052572</v>
      </c>
    </row>
    <row r="220" spans="1:6" ht="12.75" customHeight="1" x14ac:dyDescent="0.2">
      <c r="A220" s="63">
        <v>3434</v>
      </c>
      <c r="B220" s="65" t="s">
        <v>489</v>
      </c>
      <c r="C220" s="247" t="s">
        <v>490</v>
      </c>
      <c r="D220" s="194">
        <v>1192.1099999999999</v>
      </c>
      <c r="E220" s="194">
        <v>742.85</v>
      </c>
      <c r="F220" s="45">
        <f t="shared" si="26"/>
        <v>62.313880430497193</v>
      </c>
    </row>
    <row r="221" spans="1:6" ht="12.75" customHeight="1" x14ac:dyDescent="0.2">
      <c r="A221" s="63">
        <v>35</v>
      </c>
      <c r="B221" s="65" t="s">
        <v>491</v>
      </c>
      <c r="C221" s="247" t="s">
        <v>492</v>
      </c>
      <c r="D221" s="60">
        <f t="shared" ref="D221:E221" si="41">D222+D225+D229</f>
        <v>783960.48</v>
      </c>
      <c r="E221" s="60">
        <f t="shared" si="41"/>
        <v>1150628.47</v>
      </c>
      <c r="F221" s="45">
        <f t="shared" si="26"/>
        <v>146.77123392750616</v>
      </c>
    </row>
    <row r="222" spans="1:6" ht="24" x14ac:dyDescent="0.2">
      <c r="A222" s="63">
        <v>351</v>
      </c>
      <c r="B222" s="65" t="s">
        <v>493</v>
      </c>
      <c r="C222" s="247" t="s">
        <v>494</v>
      </c>
      <c r="D222" s="60">
        <f t="shared" ref="D222:E222" si="42">SUM(D223:D224)</f>
        <v>423387.96</v>
      </c>
      <c r="E222" s="60">
        <f t="shared" si="42"/>
        <v>623253.48</v>
      </c>
      <c r="F222" s="45">
        <f t="shared" si="26"/>
        <v>147.20623609608546</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423387.96</v>
      </c>
      <c r="E224" s="194">
        <v>623253.48</v>
      </c>
      <c r="F224" s="45">
        <f t="shared" si="26"/>
        <v>147.20623609608546</v>
      </c>
    </row>
    <row r="225" spans="1:6" ht="36" x14ac:dyDescent="0.2">
      <c r="A225" s="63">
        <v>352</v>
      </c>
      <c r="B225" s="65" t="s">
        <v>499</v>
      </c>
      <c r="C225" s="247" t="s">
        <v>500</v>
      </c>
      <c r="D225" s="60">
        <f t="shared" ref="D225:E225" si="43">SUM(D226:D228)</f>
        <v>360572.52</v>
      </c>
      <c r="E225" s="60">
        <f t="shared" si="43"/>
        <v>527374.99</v>
      </c>
      <c r="F225" s="45">
        <f t="shared" si="26"/>
        <v>146.26044990893925</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360572.52</v>
      </c>
      <c r="E227" s="194">
        <v>494144.49</v>
      </c>
      <c r="F227" s="45">
        <f t="shared" si="26"/>
        <v>137.04441203672425</v>
      </c>
    </row>
    <row r="228" spans="1:6" ht="12.75" customHeight="1" x14ac:dyDescent="0.2">
      <c r="A228" s="63">
        <v>3523</v>
      </c>
      <c r="B228" s="64" t="s">
        <v>505</v>
      </c>
      <c r="C228" s="247" t="s">
        <v>506</v>
      </c>
      <c r="D228" s="194"/>
      <c r="E228" s="194">
        <v>33230.5</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1228125.23</v>
      </c>
      <c r="E230" s="60">
        <f>E231+E234+E237+E242+E246+E250+E254+E257</f>
        <v>1849417.8599999999</v>
      </c>
      <c r="F230" s="45">
        <f t="shared" ref="F230:F245" si="44">IF(D230&lt;&gt;0,IF(E230/D230&gt;=100,"&gt;&gt;100",E230/D230*100),"-")</f>
        <v>150.58870340119955</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1248.31</v>
      </c>
      <c r="E237" s="60">
        <f t="shared" si="47"/>
        <v>118858.01</v>
      </c>
      <c r="F237" s="45">
        <f t="shared" si="44"/>
        <v>9521.513886774921</v>
      </c>
    </row>
    <row r="238" spans="1:6" ht="12" x14ac:dyDescent="0.2">
      <c r="A238" s="63">
        <v>3631</v>
      </c>
      <c r="B238" s="65" t="s">
        <v>525</v>
      </c>
      <c r="C238" s="247" t="s">
        <v>526</v>
      </c>
      <c r="D238" s="194">
        <v>1248.31</v>
      </c>
      <c r="E238" s="194">
        <v>45240.639999999999</v>
      </c>
      <c r="F238" s="45">
        <f t="shared" si="44"/>
        <v>3624.1510522226049</v>
      </c>
    </row>
    <row r="239" spans="1:6" ht="12" x14ac:dyDescent="0.2">
      <c r="A239" s="63">
        <v>3632</v>
      </c>
      <c r="B239" s="65" t="s">
        <v>527</v>
      </c>
      <c r="C239" s="247" t="s">
        <v>528</v>
      </c>
      <c r="D239" s="194"/>
      <c r="E239" s="194">
        <v>73617.37</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188573.3</v>
      </c>
      <c r="E246" s="60">
        <f t="shared" si="48"/>
        <v>330142.96000000002</v>
      </c>
      <c r="F246" s="45">
        <f t="shared" ref="F246:F249" si="49">IF(D246&lt;&gt;0,IF(E246/D246&gt;=100,"&gt;&gt;100",E246/D246*100),"-")</f>
        <v>175.07407464365318</v>
      </c>
    </row>
    <row r="247" spans="1:6" ht="12.75" customHeight="1" x14ac:dyDescent="0.2">
      <c r="A247" s="63" t="s">
        <v>540</v>
      </c>
      <c r="B247" s="64" t="s">
        <v>541</v>
      </c>
      <c r="C247" s="247" t="s">
        <v>540</v>
      </c>
      <c r="D247" s="194">
        <v>183491.61</v>
      </c>
      <c r="E247" s="194">
        <v>270061.28000000003</v>
      </c>
      <c r="F247" s="45">
        <f t="shared" si="49"/>
        <v>147.17908900575893</v>
      </c>
    </row>
    <row r="248" spans="1:6" ht="12.75" customHeight="1" x14ac:dyDescent="0.2">
      <c r="A248" s="63" t="s">
        <v>542</v>
      </c>
      <c r="B248" s="64" t="s">
        <v>543</v>
      </c>
      <c r="C248" s="247" t="s">
        <v>542</v>
      </c>
      <c r="D248" s="194">
        <v>5081.6899999999996</v>
      </c>
      <c r="E248" s="194">
        <v>60081.68</v>
      </c>
      <c r="F248" s="45">
        <f t="shared" si="49"/>
        <v>1182.3169063835064</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1038303.62</v>
      </c>
      <c r="E250" s="60">
        <f t="shared" si="50"/>
        <v>1400416.89</v>
      </c>
      <c r="F250" s="45">
        <f t="shared" ref="F250:F253" si="51">IF(D250&lt;&gt;0,IF(E250/D250&gt;=100,"&gt;&gt;100",E250/D250*100),"-")</f>
        <v>134.87547024058338</v>
      </c>
    </row>
    <row r="251" spans="1:6" ht="24" x14ac:dyDescent="0.2">
      <c r="A251" s="63">
        <v>3672</v>
      </c>
      <c r="B251" s="64" t="s">
        <v>548</v>
      </c>
      <c r="C251" s="247" t="s">
        <v>549</v>
      </c>
      <c r="D251" s="194">
        <v>1027779.72</v>
      </c>
      <c r="E251" s="194">
        <v>1389920.65</v>
      </c>
      <c r="F251" s="45">
        <f t="shared" si="51"/>
        <v>135.23526714459786</v>
      </c>
    </row>
    <row r="252" spans="1:6" ht="24" x14ac:dyDescent="0.2">
      <c r="A252" s="63">
        <v>3673</v>
      </c>
      <c r="B252" s="64" t="s">
        <v>550</v>
      </c>
      <c r="C252" s="247" t="s">
        <v>551</v>
      </c>
      <c r="D252" s="194">
        <v>10523.9</v>
      </c>
      <c r="E252" s="194">
        <v>10496.24</v>
      </c>
      <c r="F252" s="45">
        <f t="shared" si="51"/>
        <v>99.737169680441667</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484438.43</v>
      </c>
      <c r="E262" s="60">
        <f t="shared" si="55"/>
        <v>557663.07000000007</v>
      </c>
      <c r="F262" s="45">
        <f t="shared" ref="F262:F268" si="56">IF(D262&lt;&gt;0,IF(E262/D262&gt;=100,"&gt;&gt;100",E262/D262*100),"-")</f>
        <v>115.11536564099592</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484438.43</v>
      </c>
      <c r="E269" s="60">
        <f t="shared" si="58"/>
        <v>557663.07000000007</v>
      </c>
      <c r="F269" s="45">
        <f t="shared" ref="F269:F272" si="59">IF(D269&lt;&gt;0,IF(E269/D269&gt;=100,"&gt;&gt;100",E269/D269*100),"-")</f>
        <v>115.11536564099592</v>
      </c>
    </row>
    <row r="270" spans="1:6" ht="12.75" customHeight="1" x14ac:dyDescent="0.2">
      <c r="A270" s="63">
        <v>3721</v>
      </c>
      <c r="B270" s="65" t="s">
        <v>580</v>
      </c>
      <c r="C270" s="247" t="s">
        <v>581</v>
      </c>
      <c r="D270" s="194">
        <v>289401</v>
      </c>
      <c r="E270" s="194">
        <v>356850.89</v>
      </c>
      <c r="F270" s="45">
        <f t="shared" si="59"/>
        <v>123.30672319722463</v>
      </c>
    </row>
    <row r="271" spans="1:6" ht="12.75" customHeight="1" x14ac:dyDescent="0.2">
      <c r="A271" s="63">
        <v>3722</v>
      </c>
      <c r="B271" s="65" t="s">
        <v>582</v>
      </c>
      <c r="C271" s="247" t="s">
        <v>583</v>
      </c>
      <c r="D271" s="194">
        <v>195037.43</v>
      </c>
      <c r="E271" s="194">
        <v>200812.18</v>
      </c>
      <c r="F271" s="45">
        <f t="shared" si="59"/>
        <v>102.96084192659841</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970420.03999999992</v>
      </c>
      <c r="E273" s="60">
        <f t="shared" si="60"/>
        <v>1206004.5</v>
      </c>
      <c r="F273" s="45">
        <f t="shared" ref="F273:F277" si="61">IF(D273&lt;&gt;0,IF(E273/D273&gt;=100,"&gt;&gt;100",E273/D273*100),"-")</f>
        <v>124.27654523705014</v>
      </c>
    </row>
    <row r="274" spans="1:6" ht="12.75" customHeight="1" x14ac:dyDescent="0.2">
      <c r="A274" s="63">
        <v>381</v>
      </c>
      <c r="B274" s="64" t="s">
        <v>588</v>
      </c>
      <c r="C274" s="247" t="s">
        <v>589</v>
      </c>
      <c r="D274" s="60">
        <f t="shared" ref="D274:E274" si="62">SUM(D275:D277)</f>
        <v>869726.19</v>
      </c>
      <c r="E274" s="60">
        <f t="shared" si="62"/>
        <v>889858.59000000008</v>
      </c>
      <c r="F274" s="45">
        <f t="shared" si="61"/>
        <v>102.31479748816122</v>
      </c>
    </row>
    <row r="275" spans="1:6" ht="12.75" customHeight="1" x14ac:dyDescent="0.2">
      <c r="A275" s="63">
        <v>3811</v>
      </c>
      <c r="B275" s="64" t="s">
        <v>590</v>
      </c>
      <c r="C275" s="247" t="s">
        <v>591</v>
      </c>
      <c r="D275" s="194">
        <v>850280.21</v>
      </c>
      <c r="E275" s="194">
        <v>869870.28</v>
      </c>
      <c r="F275" s="45">
        <f t="shared" si="61"/>
        <v>102.3039545986846</v>
      </c>
    </row>
    <row r="276" spans="1:6" ht="12.75" customHeight="1" x14ac:dyDescent="0.2">
      <c r="A276" s="63">
        <v>3812</v>
      </c>
      <c r="B276" s="64" t="s">
        <v>592</v>
      </c>
      <c r="C276" s="247" t="s">
        <v>593</v>
      </c>
      <c r="D276" s="194">
        <v>19445.98</v>
      </c>
      <c r="E276" s="194">
        <v>19988.310000000001</v>
      </c>
      <c r="F276" s="45">
        <f t="shared" si="61"/>
        <v>102.78890547043657</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15138.85</v>
      </c>
      <c r="E278" s="60">
        <f t="shared" si="63"/>
        <v>47413.86</v>
      </c>
      <c r="F278" s="45">
        <f t="shared" ref="F278:F282" si="64">IF(D278&lt;&gt;0,IF(E278/D278&gt;=100,"&gt;&gt;100",E278/D278*100),"-")</f>
        <v>313.19327425795223</v>
      </c>
    </row>
    <row r="279" spans="1:6" ht="12.75" customHeight="1" x14ac:dyDescent="0.2">
      <c r="A279" s="63">
        <v>3821</v>
      </c>
      <c r="B279" s="64" t="s">
        <v>598</v>
      </c>
      <c r="C279" s="247" t="s">
        <v>599</v>
      </c>
      <c r="D279" s="194">
        <v>15138.85</v>
      </c>
      <c r="E279" s="194">
        <v>47413.86</v>
      </c>
      <c r="F279" s="45">
        <f t="shared" si="64"/>
        <v>313.19327425795223</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300</v>
      </c>
      <c r="F283" s="45" t="str">
        <f t="shared" ref="F283:F294" si="66">IF(D283&lt;&gt;0,IF(E283/D283&gt;=100,"&gt;&gt;100",E283/D283*100),"-")</f>
        <v>-</v>
      </c>
    </row>
    <row r="284" spans="1:6" ht="12.75" customHeight="1" x14ac:dyDescent="0.2">
      <c r="A284" s="63">
        <v>3831</v>
      </c>
      <c r="B284" s="64" t="s">
        <v>608</v>
      </c>
      <c r="C284" s="247" t="s">
        <v>609</v>
      </c>
      <c r="D284" s="194"/>
      <c r="E284" s="194">
        <v>300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85555</v>
      </c>
      <c r="E289" s="60">
        <f t="shared" si="67"/>
        <v>268432.05</v>
      </c>
      <c r="F289" s="45">
        <f t="shared" si="66"/>
        <v>313.75378411548127</v>
      </c>
    </row>
    <row r="290" spans="1:6" ht="24" x14ac:dyDescent="0.2">
      <c r="A290" s="63">
        <v>3861</v>
      </c>
      <c r="B290" s="64" t="s">
        <v>619</v>
      </c>
      <c r="C290" s="247" t="s">
        <v>620</v>
      </c>
      <c r="D290" s="194">
        <v>85555</v>
      </c>
      <c r="E290" s="194">
        <v>268432.05</v>
      </c>
      <c r="F290" s="45">
        <f t="shared" si="66"/>
        <v>313.75378411548127</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7350269.4699999997</v>
      </c>
      <c r="E299" s="60">
        <f>E152-E297+E298</f>
        <v>9044498.709999999</v>
      </c>
      <c r="F299" s="45">
        <f t="shared" si="68"/>
        <v>123.04989289052554</v>
      </c>
    </row>
    <row r="300" spans="1:6" ht="12.75" customHeight="1" x14ac:dyDescent="0.2">
      <c r="A300" s="63" t="s">
        <v>629</v>
      </c>
      <c r="B300" s="64" t="s">
        <v>640</v>
      </c>
      <c r="C300" s="247" t="s">
        <v>641</v>
      </c>
      <c r="D300" s="60">
        <f>IF(D6&gt;=D299,D6-D299,0)</f>
        <v>3440382.7700000005</v>
      </c>
      <c r="E300" s="60">
        <f>IF(E6&gt;=E299,E6-E299,0)</f>
        <v>5049825.32</v>
      </c>
      <c r="F300" s="45">
        <f t="shared" si="68"/>
        <v>146.7809153107693</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6095713.2699999996</v>
      </c>
      <c r="E302" s="194">
        <v>6583259.75</v>
      </c>
      <c r="F302" s="45">
        <f t="shared" si="68"/>
        <v>107.99818591204833</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2340349.1800000002</v>
      </c>
      <c r="E304" s="194">
        <v>2201178.4900000002</v>
      </c>
      <c r="F304" s="45">
        <f t="shared" si="68"/>
        <v>94.053421976971833</v>
      </c>
    </row>
    <row r="305" spans="1:6" ht="12" x14ac:dyDescent="0.2">
      <c r="A305" s="63">
        <v>9661</v>
      </c>
      <c r="B305" s="220" t="s">
        <v>650</v>
      </c>
      <c r="C305" s="247" t="s">
        <v>651</v>
      </c>
      <c r="D305" s="194">
        <v>13907.98</v>
      </c>
      <c r="E305" s="194">
        <v>9657.64</v>
      </c>
      <c r="F305" s="45">
        <f t="shared" si="68"/>
        <v>69.439559159561625</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4" t="s">
        <v>654</v>
      </c>
      <c r="B307" s="375"/>
      <c r="C307" s="171"/>
      <c r="D307" s="43"/>
      <c r="E307" s="43"/>
      <c r="F307" s="44"/>
    </row>
    <row r="308" spans="1:6" ht="12.75" customHeight="1" x14ac:dyDescent="0.2">
      <c r="A308" s="63">
        <v>7</v>
      </c>
      <c r="B308" s="64" t="s">
        <v>655</v>
      </c>
      <c r="C308" s="247" t="s">
        <v>656</v>
      </c>
      <c r="D308" s="60">
        <f t="shared" ref="D308:E308" si="71">D309+D321+D354+D358</f>
        <v>28984.43</v>
      </c>
      <c r="E308" s="60">
        <f t="shared" si="71"/>
        <v>280163.03999999998</v>
      </c>
      <c r="F308" s="45">
        <f t="shared" ref="F308:F428" si="72">IF(D308&lt;&gt;0,IF(E308/D308&gt;=100,"&gt;&gt;100",E308/D308*100),"-")</f>
        <v>966.59841162996804</v>
      </c>
    </row>
    <row r="309" spans="1:6" ht="12.75" customHeight="1" x14ac:dyDescent="0.2">
      <c r="A309" s="63">
        <v>71</v>
      </c>
      <c r="B309" s="64" t="s">
        <v>657</v>
      </c>
      <c r="C309" s="247" t="s">
        <v>658</v>
      </c>
      <c r="D309" s="60">
        <f t="shared" ref="D309:E309" si="73">D310+D314</f>
        <v>28940.91</v>
      </c>
      <c r="E309" s="60">
        <f t="shared" si="73"/>
        <v>279948.23</v>
      </c>
      <c r="F309" s="45">
        <f t="shared" si="72"/>
        <v>967.30970104257267</v>
      </c>
    </row>
    <row r="310" spans="1:6" ht="24" x14ac:dyDescent="0.2">
      <c r="A310" s="63">
        <v>711</v>
      </c>
      <c r="B310" s="64" t="s">
        <v>659</v>
      </c>
      <c r="C310" s="247" t="s">
        <v>660</v>
      </c>
      <c r="D310" s="60">
        <f t="shared" ref="D310:E310" si="74">SUM(D311:D313)</f>
        <v>28940.91</v>
      </c>
      <c r="E310" s="60">
        <f t="shared" si="74"/>
        <v>279948.23</v>
      </c>
      <c r="F310" s="45">
        <f t="shared" si="72"/>
        <v>967.30970104257267</v>
      </c>
    </row>
    <row r="311" spans="1:6" ht="12.75" customHeight="1" x14ac:dyDescent="0.2">
      <c r="A311" s="63">
        <v>7111</v>
      </c>
      <c r="B311" s="64" t="s">
        <v>661</v>
      </c>
      <c r="C311" s="247" t="s">
        <v>662</v>
      </c>
      <c r="D311" s="194">
        <v>28940.91</v>
      </c>
      <c r="E311" s="194">
        <v>279948.23</v>
      </c>
      <c r="F311" s="45">
        <f t="shared" si="72"/>
        <v>967.30970104257267</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43.52</v>
      </c>
      <c r="E321" s="60">
        <f t="shared" si="76"/>
        <v>214.81</v>
      </c>
      <c r="F321" s="45">
        <f t="shared" si="72"/>
        <v>493.5891544117647</v>
      </c>
    </row>
    <row r="322" spans="1:6" ht="12.75" customHeight="1" x14ac:dyDescent="0.2">
      <c r="A322" s="63">
        <v>721</v>
      </c>
      <c r="B322" s="64" t="s">
        <v>683</v>
      </c>
      <c r="C322" s="247" t="s">
        <v>684</v>
      </c>
      <c r="D322" s="60">
        <f t="shared" ref="D322:E322" si="77">SUM(D323:D326)</f>
        <v>43.52</v>
      </c>
      <c r="E322" s="60">
        <f t="shared" si="77"/>
        <v>214.81</v>
      </c>
      <c r="F322" s="45">
        <f t="shared" si="72"/>
        <v>493.5891544117647</v>
      </c>
    </row>
    <row r="323" spans="1:6" ht="12.75" customHeight="1" x14ac:dyDescent="0.2">
      <c r="A323" s="63">
        <v>7211</v>
      </c>
      <c r="B323" s="64" t="s">
        <v>685</v>
      </c>
      <c r="C323" s="247" t="s">
        <v>686</v>
      </c>
      <c r="D323" s="194">
        <v>43.52</v>
      </c>
      <c r="E323" s="194">
        <v>214.81</v>
      </c>
      <c r="F323" s="45">
        <f t="shared" si="72"/>
        <v>493.5891544117647</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2924726.95</v>
      </c>
      <c r="E360" s="60">
        <f t="shared" si="86"/>
        <v>4153373.85</v>
      </c>
      <c r="F360" s="45">
        <f t="shared" si="72"/>
        <v>142.00894377507615</v>
      </c>
    </row>
    <row r="361" spans="1:6" ht="12.75" customHeight="1" x14ac:dyDescent="0.2">
      <c r="A361" s="63">
        <v>41</v>
      </c>
      <c r="B361" s="64" t="s">
        <v>761</v>
      </c>
      <c r="C361" s="247" t="s">
        <v>762</v>
      </c>
      <c r="D361" s="60">
        <f t="shared" ref="D361:E361" si="87">D362+D366</f>
        <v>94325.05</v>
      </c>
      <c r="E361" s="60">
        <f t="shared" si="87"/>
        <v>815735.15</v>
      </c>
      <c r="F361" s="45">
        <f t="shared" si="72"/>
        <v>864.81284664042062</v>
      </c>
    </row>
    <row r="362" spans="1:6" ht="12.75" customHeight="1" x14ac:dyDescent="0.2">
      <c r="A362" s="63">
        <v>411</v>
      </c>
      <c r="B362" s="64" t="s">
        <v>763</v>
      </c>
      <c r="C362" s="247" t="s">
        <v>764</v>
      </c>
      <c r="D362" s="60">
        <f t="shared" ref="D362:E362" si="88">SUM(D363:D365)</f>
        <v>94325.05</v>
      </c>
      <c r="E362" s="60">
        <f t="shared" si="88"/>
        <v>815735.15</v>
      </c>
      <c r="F362" s="45">
        <f t="shared" si="72"/>
        <v>864.81284664042062</v>
      </c>
    </row>
    <row r="363" spans="1:6" ht="12.75" customHeight="1" x14ac:dyDescent="0.2">
      <c r="A363" s="63">
        <v>4111</v>
      </c>
      <c r="B363" s="64" t="s">
        <v>661</v>
      </c>
      <c r="C363" s="247" t="s">
        <v>765</v>
      </c>
      <c r="D363" s="194">
        <v>94325.05</v>
      </c>
      <c r="E363" s="194">
        <v>815735.15</v>
      </c>
      <c r="F363" s="45">
        <f t="shared" si="72"/>
        <v>864.81284664042062</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1516356.52</v>
      </c>
      <c r="E373" s="60">
        <f t="shared" si="90"/>
        <v>999599.12999999989</v>
      </c>
      <c r="F373" s="45">
        <f t="shared" si="72"/>
        <v>65.921115306049529</v>
      </c>
    </row>
    <row r="374" spans="1:6" ht="12.75" customHeight="1" x14ac:dyDescent="0.2">
      <c r="A374" s="63">
        <v>421</v>
      </c>
      <c r="B374" s="64" t="s">
        <v>779</v>
      </c>
      <c r="C374" s="247" t="s">
        <v>780</v>
      </c>
      <c r="D374" s="60">
        <f t="shared" ref="D374:E374" si="91">SUM(D375:D378)</f>
        <v>1015681.5900000001</v>
      </c>
      <c r="E374" s="60">
        <f t="shared" si="91"/>
        <v>544118.61</v>
      </c>
      <c r="F374" s="45">
        <f t="shared" si="72"/>
        <v>53.571770460071043</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c r="E376" s="194">
        <v>222353.87</v>
      </c>
      <c r="F376" s="45" t="str">
        <f t="shared" si="72"/>
        <v>-</v>
      </c>
    </row>
    <row r="377" spans="1:6" ht="12.75" customHeight="1" x14ac:dyDescent="0.2">
      <c r="A377" s="63">
        <v>4213</v>
      </c>
      <c r="B377" s="64" t="s">
        <v>689</v>
      </c>
      <c r="C377" s="247" t="s">
        <v>783</v>
      </c>
      <c r="D377" s="194">
        <v>127913.16</v>
      </c>
      <c r="E377" s="194">
        <v>260056.95</v>
      </c>
      <c r="F377" s="45">
        <f t="shared" si="72"/>
        <v>203.30742356767669</v>
      </c>
    </row>
    <row r="378" spans="1:6" ht="12.75" customHeight="1" x14ac:dyDescent="0.2">
      <c r="A378" s="63">
        <v>4214</v>
      </c>
      <c r="B378" s="64" t="s">
        <v>691</v>
      </c>
      <c r="C378" s="247" t="s">
        <v>784</v>
      </c>
      <c r="D378" s="194">
        <v>887768.43</v>
      </c>
      <c r="E378" s="194">
        <v>61707.79</v>
      </c>
      <c r="F378" s="45">
        <f t="shared" si="72"/>
        <v>6.9508880823797705</v>
      </c>
    </row>
    <row r="379" spans="1:6" ht="12.75" customHeight="1" x14ac:dyDescent="0.2">
      <c r="A379" s="63">
        <v>422</v>
      </c>
      <c r="B379" s="64" t="s">
        <v>785</v>
      </c>
      <c r="C379" s="247" t="s">
        <v>786</v>
      </c>
      <c r="D379" s="60">
        <f t="shared" ref="D379:E379" si="92">SUM(D380:D387)</f>
        <v>271974.55</v>
      </c>
      <c r="E379" s="60">
        <f t="shared" si="92"/>
        <v>248552.01</v>
      </c>
      <c r="F379" s="45">
        <f t="shared" si="72"/>
        <v>91.387966263755203</v>
      </c>
    </row>
    <row r="380" spans="1:6" ht="12.75" customHeight="1" x14ac:dyDescent="0.2">
      <c r="A380" s="63">
        <v>4221</v>
      </c>
      <c r="B380" s="64" t="s">
        <v>695</v>
      </c>
      <c r="C380" s="247" t="s">
        <v>787</v>
      </c>
      <c r="D380" s="194">
        <v>26990.799999999999</v>
      </c>
      <c r="E380" s="194">
        <v>12062.48</v>
      </c>
      <c r="F380" s="45">
        <f t="shared" si="72"/>
        <v>44.6910799235295</v>
      </c>
    </row>
    <row r="381" spans="1:6" ht="12.75" customHeight="1" x14ac:dyDescent="0.2">
      <c r="A381" s="63">
        <v>4222</v>
      </c>
      <c r="B381" s="64" t="s">
        <v>788</v>
      </c>
      <c r="C381" s="247" t="s">
        <v>789</v>
      </c>
      <c r="D381" s="194"/>
      <c r="E381" s="194">
        <v>179.69</v>
      </c>
      <c r="F381" s="45" t="str">
        <f t="shared" si="72"/>
        <v>-</v>
      </c>
    </row>
    <row r="382" spans="1:6" ht="12.75" customHeight="1" x14ac:dyDescent="0.2">
      <c r="A382" s="63">
        <v>4223</v>
      </c>
      <c r="B382" s="64" t="s">
        <v>699</v>
      </c>
      <c r="C382" s="247" t="s">
        <v>790</v>
      </c>
      <c r="D382" s="194">
        <v>6555.7</v>
      </c>
      <c r="E382" s="194">
        <v>4415.45</v>
      </c>
      <c r="F382" s="45">
        <f t="shared" si="72"/>
        <v>67.3528379883155</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96066.04</v>
      </c>
      <c r="E385" s="194">
        <v>53366.14</v>
      </c>
      <c r="F385" s="45">
        <f t="shared" si="72"/>
        <v>55.55151435408392</v>
      </c>
    </row>
    <row r="386" spans="1:6" ht="12.75" customHeight="1" x14ac:dyDescent="0.2">
      <c r="A386" s="63">
        <v>4227</v>
      </c>
      <c r="B386" s="183" t="s">
        <v>707</v>
      </c>
      <c r="C386" s="247" t="s">
        <v>794</v>
      </c>
      <c r="D386" s="194">
        <v>142362.01</v>
      </c>
      <c r="E386" s="194">
        <v>178528.25</v>
      </c>
      <c r="F386" s="45">
        <f t="shared" si="72"/>
        <v>125.40441793425086</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1354.83</v>
      </c>
      <c r="F388" s="45" t="str">
        <f t="shared" si="72"/>
        <v>-</v>
      </c>
    </row>
    <row r="389" spans="1:6" ht="12.75" customHeight="1" x14ac:dyDescent="0.2">
      <c r="A389" s="63">
        <v>4231</v>
      </c>
      <c r="B389" s="64" t="s">
        <v>713</v>
      </c>
      <c r="C389" s="247" t="s">
        <v>798</v>
      </c>
      <c r="D389" s="194"/>
      <c r="E389" s="194">
        <v>1354.83</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228700.38</v>
      </c>
      <c r="E401" s="60">
        <f t="shared" si="96"/>
        <v>205573.68</v>
      </c>
      <c r="F401" s="45">
        <f t="shared" si="72"/>
        <v>89.887773688876251</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592.26</v>
      </c>
      <c r="E403" s="194">
        <v>17541.189999999999</v>
      </c>
      <c r="F403" s="45">
        <f t="shared" si="72"/>
        <v>2961.7380880018909</v>
      </c>
    </row>
    <row r="404" spans="1:6" ht="12.75" customHeight="1" x14ac:dyDescent="0.2">
      <c r="A404" s="63">
        <v>4263</v>
      </c>
      <c r="B404" s="64" t="s">
        <v>743</v>
      </c>
      <c r="C404" s="247" t="s">
        <v>818</v>
      </c>
      <c r="D404" s="194">
        <v>0</v>
      </c>
      <c r="E404" s="194">
        <v>0</v>
      </c>
      <c r="F404" s="45" t="str">
        <f t="shared" si="72"/>
        <v>-</v>
      </c>
    </row>
    <row r="405" spans="1:6" ht="12.75" customHeight="1" x14ac:dyDescent="0.2">
      <c r="A405" s="63">
        <v>4264</v>
      </c>
      <c r="B405" s="64" t="s">
        <v>745</v>
      </c>
      <c r="C405" s="247" t="s">
        <v>819</v>
      </c>
      <c r="D405" s="194">
        <v>228108.12</v>
      </c>
      <c r="E405" s="194">
        <v>188032.49</v>
      </c>
      <c r="F405" s="45">
        <f t="shared" si="72"/>
        <v>82.431300560453522</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1314045.3799999999</v>
      </c>
      <c r="E412" s="60">
        <f t="shared" si="100"/>
        <v>2338039.5700000003</v>
      </c>
      <c r="F412" s="45">
        <f t="shared" si="72"/>
        <v>177.92685135425083</v>
      </c>
    </row>
    <row r="413" spans="1:6" ht="12.75" customHeight="1" x14ac:dyDescent="0.2">
      <c r="A413" s="63">
        <v>451</v>
      </c>
      <c r="B413" s="64" t="s">
        <v>832</v>
      </c>
      <c r="C413" s="247" t="s">
        <v>833</v>
      </c>
      <c r="D413" s="194">
        <v>1137579.92</v>
      </c>
      <c r="E413" s="194">
        <v>2070991.05</v>
      </c>
      <c r="F413" s="45">
        <f t="shared" si="72"/>
        <v>182.05235637422294</v>
      </c>
    </row>
    <row r="414" spans="1:6" ht="12.75" customHeight="1" x14ac:dyDescent="0.2">
      <c r="A414" s="63">
        <v>452</v>
      </c>
      <c r="B414" s="64" t="s">
        <v>834</v>
      </c>
      <c r="C414" s="247" t="s">
        <v>835</v>
      </c>
      <c r="D414" s="194">
        <v>11890</v>
      </c>
      <c r="E414" s="194"/>
      <c r="F414" s="45">
        <f t="shared" si="72"/>
        <v>0</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164575.46</v>
      </c>
      <c r="E416" s="194">
        <v>267048.52</v>
      </c>
      <c r="F416" s="45">
        <f t="shared" si="72"/>
        <v>162.26509104091221</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2895742.52</v>
      </c>
      <c r="E418" s="60">
        <f t="shared" si="102"/>
        <v>3873210.81</v>
      </c>
      <c r="F418" s="45">
        <f t="shared" si="72"/>
        <v>133.75535922993595</v>
      </c>
    </row>
    <row r="419" spans="1:6" ht="12.75" customHeight="1" x14ac:dyDescent="0.2">
      <c r="A419" s="63">
        <v>92212</v>
      </c>
      <c r="B419" s="64" t="s">
        <v>844</v>
      </c>
      <c r="C419" s="247" t="s">
        <v>845</v>
      </c>
      <c r="D419" s="194">
        <v>259873.11</v>
      </c>
      <c r="E419" s="194">
        <v>0</v>
      </c>
      <c r="F419" s="45">
        <f t="shared" si="72"/>
        <v>0</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22718.07</v>
      </c>
      <c r="E421" s="194">
        <v>18370.47</v>
      </c>
      <c r="F421" s="45">
        <f t="shared" si="72"/>
        <v>80.862810969417737</v>
      </c>
    </row>
    <row r="422" spans="1:6" ht="12.75" customHeight="1" x14ac:dyDescent="0.2">
      <c r="A422" s="63" t="s">
        <v>629</v>
      </c>
      <c r="B422" s="64" t="s">
        <v>850</v>
      </c>
      <c r="C422" s="247" t="s">
        <v>851</v>
      </c>
      <c r="D422" s="60">
        <f>D6+D308</f>
        <v>10819636.67</v>
      </c>
      <c r="E422" s="60">
        <f>E6+E308</f>
        <v>14374487.069999998</v>
      </c>
      <c r="F422" s="45">
        <f t="shared" si="72"/>
        <v>132.85554319819872</v>
      </c>
    </row>
    <row r="423" spans="1:6" ht="12.75" customHeight="1" x14ac:dyDescent="0.2">
      <c r="A423" s="63" t="s">
        <v>629</v>
      </c>
      <c r="B423" s="64" t="s">
        <v>852</v>
      </c>
      <c r="C423" s="247" t="s">
        <v>853</v>
      </c>
      <c r="D423" s="60">
        <f t="shared" ref="D423:E423" si="103">D299+D360</f>
        <v>10274996.42</v>
      </c>
      <c r="E423" s="60">
        <f t="shared" si="103"/>
        <v>13197872.559999999</v>
      </c>
      <c r="F423" s="45">
        <f t="shared" si="72"/>
        <v>128.4464930256394</v>
      </c>
    </row>
    <row r="424" spans="1:6" ht="12.75" customHeight="1" x14ac:dyDescent="0.2">
      <c r="A424" s="63" t="s">
        <v>629</v>
      </c>
      <c r="B424" s="64" t="s">
        <v>854</v>
      </c>
      <c r="C424" s="247" t="s">
        <v>855</v>
      </c>
      <c r="D424" s="60">
        <f t="shared" ref="D424:E424" si="104">IF(D422&gt;=D423,D422-D423,0)</f>
        <v>544640.25</v>
      </c>
      <c r="E424" s="60">
        <f t="shared" si="104"/>
        <v>1176614.5099999998</v>
      </c>
      <c r="F424" s="45">
        <f t="shared" si="72"/>
        <v>216.035173676569</v>
      </c>
    </row>
    <row r="425" spans="1:6" ht="12.75" customHeight="1" x14ac:dyDescent="0.2">
      <c r="A425" s="63" t="s">
        <v>629</v>
      </c>
      <c r="B425" s="64" t="s">
        <v>856</v>
      </c>
      <c r="C425" s="247" t="s">
        <v>857</v>
      </c>
      <c r="D425" s="60">
        <f t="shared" ref="D425:E425" si="105">IF(D423&gt;=D422,D423-D422,0)</f>
        <v>0</v>
      </c>
      <c r="E425" s="60">
        <f t="shared" si="105"/>
        <v>0</v>
      </c>
      <c r="F425" s="45" t="str">
        <f t="shared" si="72"/>
        <v>-</v>
      </c>
    </row>
    <row r="426" spans="1:6" ht="12.75" customHeight="1" x14ac:dyDescent="0.2">
      <c r="A426" s="251" t="s">
        <v>858</v>
      </c>
      <c r="B426" s="183" t="s">
        <v>859</v>
      </c>
      <c r="C426" s="252" t="s">
        <v>860</v>
      </c>
      <c r="D426" s="60">
        <f t="shared" ref="D426:E426" si="106">IF(D302-D303+D419-D420&gt;=0,D302-D303+D419-D420,0)</f>
        <v>6355586.3799999999</v>
      </c>
      <c r="E426" s="60">
        <f t="shared" si="106"/>
        <v>6583259.75</v>
      </c>
      <c r="F426" s="45">
        <f t="shared" si="72"/>
        <v>103.58225593025455</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2363067.25</v>
      </c>
      <c r="E428" s="81">
        <f t="shared" si="108"/>
        <v>2219548.9600000004</v>
      </c>
      <c r="F428" s="61">
        <f t="shared" si="72"/>
        <v>93.926610002317972</v>
      </c>
    </row>
    <row r="429" spans="1:6" s="55" customFormat="1" ht="20.100000000000001" customHeight="1" x14ac:dyDescent="0.2">
      <c r="A429" s="374" t="s">
        <v>866</v>
      </c>
      <c r="B429" s="375"/>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312016.88</v>
      </c>
      <c r="E535" s="60">
        <f>E536+E571+E584+E597+E629</f>
        <v>65033.32</v>
      </c>
      <c r="F535" s="45">
        <f t="shared" si="109"/>
        <v>20.842885166981993</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246983.56</v>
      </c>
      <c r="E584" s="60">
        <f t="shared" si="147"/>
        <v>0</v>
      </c>
      <c r="F584" s="45">
        <f t="shared" si="109"/>
        <v>0</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246983.56</v>
      </c>
      <c r="E589" s="60">
        <f t="shared" si="149"/>
        <v>0</v>
      </c>
      <c r="F589" s="45">
        <f t="shared" si="109"/>
        <v>0</v>
      </c>
    </row>
    <row r="590" spans="1:6" ht="12.75" customHeight="1" x14ac:dyDescent="0.2">
      <c r="A590" s="63">
        <v>5321</v>
      </c>
      <c r="B590" s="65" t="s">
        <v>1179</v>
      </c>
      <c r="C590" s="247" t="s">
        <v>1180</v>
      </c>
      <c r="D590" s="194">
        <v>246983.56</v>
      </c>
      <c r="E590" s="194">
        <v>0</v>
      </c>
      <c r="F590" s="45">
        <f t="shared" si="109"/>
        <v>0</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65033.32</v>
      </c>
      <c r="E597" s="60">
        <f t="shared" si="152"/>
        <v>65033.32</v>
      </c>
      <c r="F597" s="45">
        <f t="shared" si="109"/>
        <v>100</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65033.32</v>
      </c>
      <c r="E609" s="60">
        <f t="shared" si="156"/>
        <v>65033.32</v>
      </c>
      <c r="F609" s="45">
        <f t="shared" si="109"/>
        <v>100</v>
      </c>
    </row>
    <row r="610" spans="1:6" ht="24" x14ac:dyDescent="0.2">
      <c r="A610" s="63">
        <v>5443</v>
      </c>
      <c r="B610" s="64" t="s">
        <v>1217</v>
      </c>
      <c r="C610" s="247" t="s">
        <v>1218</v>
      </c>
      <c r="D610" s="194">
        <v>65033.32</v>
      </c>
      <c r="E610" s="194">
        <v>65033.32</v>
      </c>
      <c r="F610" s="45">
        <f t="shared" si="109"/>
        <v>100</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312016.88</v>
      </c>
      <c r="E640" s="60">
        <f>IF(E535-E430&gt;=0,E535-E430,0)</f>
        <v>65033.32</v>
      </c>
      <c r="F640" s="45">
        <f t="shared" si="109"/>
        <v>20.842885166981993</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10819636.67</v>
      </c>
      <c r="E643" s="60">
        <f>E422+E430</f>
        <v>14374487.069999998</v>
      </c>
      <c r="F643" s="45">
        <f t="shared" si="109"/>
        <v>132.85554319819872</v>
      </c>
    </row>
    <row r="644" spans="1:6" ht="12.75" customHeight="1" x14ac:dyDescent="0.2">
      <c r="A644" s="63" t="s">
        <v>629</v>
      </c>
      <c r="B644" s="64" t="s">
        <v>1285</v>
      </c>
      <c r="C644" s="247" t="s">
        <v>1286</v>
      </c>
      <c r="D644" s="60">
        <f>D423+D535</f>
        <v>10587013.300000001</v>
      </c>
      <c r="E644" s="60">
        <f>E423+E535</f>
        <v>13262905.879999999</v>
      </c>
      <c r="F644" s="45">
        <f t="shared" si="109"/>
        <v>125.27523584012118</v>
      </c>
    </row>
    <row r="645" spans="1:6" ht="12.75" customHeight="1" x14ac:dyDescent="0.2">
      <c r="A645" s="63" t="s">
        <v>629</v>
      </c>
      <c r="B645" s="64" t="s">
        <v>1287</v>
      </c>
      <c r="C645" s="247" t="s">
        <v>1288</v>
      </c>
      <c r="D645" s="60">
        <f t="shared" ref="D645:E645" si="163">IF(D643&gt;=D644,D643-D644,0)</f>
        <v>232623.36999999918</v>
      </c>
      <c r="E645" s="60">
        <f t="shared" si="163"/>
        <v>1111581.1899999995</v>
      </c>
      <c r="F645" s="45">
        <f t="shared" si="109"/>
        <v>477.84588023120955</v>
      </c>
    </row>
    <row r="646" spans="1:6" ht="12.75" customHeight="1" x14ac:dyDescent="0.2">
      <c r="A646" s="63" t="s">
        <v>629</v>
      </c>
      <c r="B646" s="64" t="s">
        <v>1289</v>
      </c>
      <c r="C646" s="247" t="s">
        <v>1290</v>
      </c>
      <c r="D646" s="60">
        <f t="shared" ref="D646:E646" si="164">IF(D644&gt;=D643,D644-D643,0)</f>
        <v>0</v>
      </c>
      <c r="E646" s="60">
        <f t="shared" si="164"/>
        <v>0</v>
      </c>
      <c r="F646" s="45" t="str">
        <f t="shared" si="109"/>
        <v>-</v>
      </c>
    </row>
    <row r="647" spans="1:6" ht="24" x14ac:dyDescent="0.2">
      <c r="A647" s="251" t="s">
        <v>1291</v>
      </c>
      <c r="B647" s="64" t="s">
        <v>1292</v>
      </c>
      <c r="C647" s="252" t="s">
        <v>1291</v>
      </c>
      <c r="D647" s="60">
        <f>IF(D426-D427+D641-D642&gt;=0,D426-D427+D641-D642,0)</f>
        <v>6355586.3799999999</v>
      </c>
      <c r="E647" s="60">
        <f>IF(E426-E427+E641-E642&gt;=0,E426-E427+E641-E642,0)</f>
        <v>6583259.75</v>
      </c>
      <c r="F647" s="45">
        <f t="shared" si="109"/>
        <v>103.58225593025455</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6588209.7499999991</v>
      </c>
      <c r="E649" s="60">
        <f t="shared" si="165"/>
        <v>7694840.9399999995</v>
      </c>
      <c r="F649" s="45">
        <f t="shared" si="109"/>
        <v>116.79714568893318</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22163.86</v>
      </c>
      <c r="E651" s="196">
        <v>28006.54</v>
      </c>
      <c r="F651" s="61">
        <f t="shared" si="109"/>
        <v>126.36129266292062</v>
      </c>
    </row>
    <row r="652" spans="1:6" s="55" customFormat="1" ht="20.100000000000001" customHeight="1" x14ac:dyDescent="0.2">
      <c r="A652" s="374" t="s">
        <v>1301</v>
      </c>
      <c r="B652" s="375"/>
      <c r="C652" s="171"/>
      <c r="D652" s="43"/>
      <c r="E652" s="43"/>
      <c r="F652" s="44"/>
    </row>
    <row r="653" spans="1:6" ht="12.75" customHeight="1" x14ac:dyDescent="0.2">
      <c r="A653" s="63">
        <v>11</v>
      </c>
      <c r="B653" s="64" t="s">
        <v>1302</v>
      </c>
      <c r="C653" s="247" t="s">
        <v>1303</v>
      </c>
      <c r="D653" s="194">
        <v>7072977.46</v>
      </c>
      <c r="E653" s="194">
        <v>7900998.2199999997</v>
      </c>
      <c r="F653" s="45">
        <f t="shared" ref="F653:F740" si="167">IF(D653&lt;&gt;0,IF(E653/D653&gt;=100,"&gt;&gt;100",E653/D653*100),"-")</f>
        <v>111.70682028442376</v>
      </c>
    </row>
    <row r="654" spans="1:6" ht="12.75" customHeight="1" x14ac:dyDescent="0.2">
      <c r="A654" s="63" t="s">
        <v>1304</v>
      </c>
      <c r="B654" s="64" t="s">
        <v>1305</v>
      </c>
      <c r="C654" s="247" t="s">
        <v>1304</v>
      </c>
      <c r="D654" s="194">
        <v>23279218.239999998</v>
      </c>
      <c r="E654" s="194">
        <v>46105227.490000002</v>
      </c>
      <c r="F654" s="45">
        <f t="shared" si="167"/>
        <v>198.05316061163404</v>
      </c>
    </row>
    <row r="655" spans="1:6" ht="12.75" customHeight="1" x14ac:dyDescent="0.2">
      <c r="A655" s="63" t="s">
        <v>1306</v>
      </c>
      <c r="B655" s="64" t="s">
        <v>1307</v>
      </c>
      <c r="C655" s="247" t="s">
        <v>1306</v>
      </c>
      <c r="D655" s="194">
        <v>22451197.48</v>
      </c>
      <c r="E655" s="194">
        <v>45325918.18</v>
      </c>
      <c r="F655" s="45">
        <f t="shared" si="167"/>
        <v>201.8864170625076</v>
      </c>
    </row>
    <row r="656" spans="1:6" ht="24" x14ac:dyDescent="0.2">
      <c r="A656" s="63">
        <v>11</v>
      </c>
      <c r="B656" s="64" t="s">
        <v>1308</v>
      </c>
      <c r="C656" s="247" t="s">
        <v>1309</v>
      </c>
      <c r="D656" s="60">
        <f t="shared" ref="D656:E656" si="168">+D653+D654-D655</f>
        <v>7900998.2199999988</v>
      </c>
      <c r="E656" s="60">
        <f t="shared" si="168"/>
        <v>8680307.5300000012</v>
      </c>
      <c r="F656" s="45">
        <f t="shared" si="167"/>
        <v>109.86342849726654</v>
      </c>
    </row>
    <row r="657" spans="1:6" ht="24" x14ac:dyDescent="0.2">
      <c r="A657" s="63" t="s">
        <v>629</v>
      </c>
      <c r="B657" s="64" t="s">
        <v>1310</v>
      </c>
      <c r="C657" s="247" t="s">
        <v>1311</v>
      </c>
      <c r="D657" s="253">
        <v>24</v>
      </c>
      <c r="E657" s="253">
        <v>25</v>
      </c>
      <c r="F657" s="45">
        <f t="shared" si="167"/>
        <v>104.16666666666667</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22</v>
      </c>
      <c r="E659" s="253">
        <v>25</v>
      </c>
      <c r="F659" s="45">
        <f t="shared" si="167"/>
        <v>113.63636363636364</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32360.67</v>
      </c>
      <c r="F663" s="71" t="str">
        <f t="shared" si="167"/>
        <v>-</v>
      </c>
    </row>
    <row r="664" spans="1:6" ht="12.75" customHeight="1" x14ac:dyDescent="0.2">
      <c r="A664" s="70" t="s">
        <v>1325</v>
      </c>
      <c r="B664" s="65" t="s">
        <v>1326</v>
      </c>
      <c r="C664" s="277" t="s">
        <v>1325</v>
      </c>
      <c r="D664" s="192">
        <v>380733.99</v>
      </c>
      <c r="E664" s="192">
        <v>348244.34</v>
      </c>
      <c r="F664" s="71">
        <f t="shared" si="167"/>
        <v>91.466574865038979</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287104.53999999998</v>
      </c>
      <c r="E669" s="194">
        <v>143341.4</v>
      </c>
      <c r="F669" s="45">
        <f t="shared" si="167"/>
        <v>49.926552885579589</v>
      </c>
    </row>
    <row r="670" spans="1:6" ht="12.75" customHeight="1" x14ac:dyDescent="0.2">
      <c r="A670" s="63">
        <v>63312</v>
      </c>
      <c r="B670" s="64" t="s">
        <v>1337</v>
      </c>
      <c r="C670" s="247" t="s">
        <v>1338</v>
      </c>
      <c r="D670" s="194">
        <v>6900</v>
      </c>
      <c r="E670" s="194">
        <v>7200</v>
      </c>
      <c r="F670" s="45">
        <f t="shared" si="167"/>
        <v>104.34782608695652</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254545.88</v>
      </c>
      <c r="E673" s="194">
        <v>6619.77</v>
      </c>
      <c r="F673" s="45">
        <f t="shared" si="167"/>
        <v>2.6006195818215563</v>
      </c>
    </row>
    <row r="674" spans="1:6" ht="12.75" customHeight="1" x14ac:dyDescent="0.2">
      <c r="A674" s="63">
        <v>63322</v>
      </c>
      <c r="B674" s="64" t="s">
        <v>1345</v>
      </c>
      <c r="C674" s="247" t="s">
        <v>1346</v>
      </c>
      <c r="D674" s="194">
        <v>0</v>
      </c>
      <c r="E674" s="194">
        <v>6200.23</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0</v>
      </c>
      <c r="E702" s="192">
        <v>0</v>
      </c>
      <c r="F702" s="71" t="str">
        <f t="shared" si="167"/>
        <v>-</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180095.15</v>
      </c>
      <c r="E706" s="192">
        <v>59577.87</v>
      </c>
      <c r="F706" s="71">
        <f t="shared" si="167"/>
        <v>33.081329508318248</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1568.52</v>
      </c>
      <c r="E712" s="192">
        <v>4803.8100000000004</v>
      </c>
      <c r="F712" s="71">
        <f t="shared" si="167"/>
        <v>306.2638665748604</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4622.4799999999996</v>
      </c>
      <c r="E722" s="192">
        <v>4401.99</v>
      </c>
      <c r="F722" s="71">
        <f t="shared" si="167"/>
        <v>95.230049670306855</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33616.5</v>
      </c>
      <c r="F732" s="71" t="str">
        <f t="shared" si="167"/>
        <v>-</v>
      </c>
    </row>
    <row r="733" spans="1:6" ht="12.75" customHeight="1" x14ac:dyDescent="0.2">
      <c r="A733" s="70">
        <v>31215</v>
      </c>
      <c r="B733" s="65" t="s">
        <v>1443</v>
      </c>
      <c r="C733" s="278" t="s">
        <v>1444</v>
      </c>
      <c r="D733" s="192">
        <v>882.88</v>
      </c>
      <c r="E733" s="192">
        <v>0</v>
      </c>
      <c r="F733" s="71">
        <f t="shared" si="167"/>
        <v>0</v>
      </c>
    </row>
    <row r="734" spans="1:6" ht="12.75" customHeight="1" x14ac:dyDescent="0.2">
      <c r="A734" s="70">
        <v>32121</v>
      </c>
      <c r="B734" s="65" t="s">
        <v>1445</v>
      </c>
      <c r="C734" s="278" t="s">
        <v>1446</v>
      </c>
      <c r="D734" s="192">
        <v>17795.919999999998</v>
      </c>
      <c r="E734" s="192">
        <v>27807.919999999998</v>
      </c>
      <c r="F734" s="71">
        <f t="shared" si="167"/>
        <v>156.26008658164344</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0</v>
      </c>
      <c r="E736" s="194">
        <v>0</v>
      </c>
      <c r="F736" s="45" t="str">
        <f t="shared" si="167"/>
        <v>-</v>
      </c>
    </row>
    <row r="737" spans="1:6" ht="12.75" customHeight="1" x14ac:dyDescent="0.2">
      <c r="A737" s="63" t="s">
        <v>1451</v>
      </c>
      <c r="B737" s="64" t="s">
        <v>1452</v>
      </c>
      <c r="C737" s="247" t="s">
        <v>1451</v>
      </c>
      <c r="D737" s="194">
        <v>6985.97</v>
      </c>
      <c r="E737" s="194">
        <v>4595.5</v>
      </c>
      <c r="F737" s="45">
        <f t="shared" si="167"/>
        <v>65.781845613422334</v>
      </c>
    </row>
    <row r="738" spans="1:6" ht="12.75" customHeight="1" x14ac:dyDescent="0.2">
      <c r="A738" s="63" t="s">
        <v>1453</v>
      </c>
      <c r="B738" s="64" t="s">
        <v>1454</v>
      </c>
      <c r="C738" s="247" t="s">
        <v>1453</v>
      </c>
      <c r="D738" s="194">
        <v>60668.91</v>
      </c>
      <c r="E738" s="194">
        <v>89623.2</v>
      </c>
      <c r="F738" s="45">
        <f t="shared" si="167"/>
        <v>147.7250868690405</v>
      </c>
    </row>
    <row r="739" spans="1:6" ht="12.75" customHeight="1" x14ac:dyDescent="0.2">
      <c r="A739" s="70" t="s">
        <v>1455</v>
      </c>
      <c r="B739" s="65" t="s">
        <v>1456</v>
      </c>
      <c r="C739" s="278" t="s">
        <v>1455</v>
      </c>
      <c r="D739" s="192">
        <v>0</v>
      </c>
      <c r="E739" s="192">
        <v>1159.96</v>
      </c>
      <c r="F739" s="71" t="str">
        <f t="shared" si="167"/>
        <v>-</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52308.95</v>
      </c>
      <c r="E741" s="192">
        <v>46194.89</v>
      </c>
      <c r="F741" s="71">
        <f t="shared" ref="F741:F1006" si="169">IF(D741&lt;&gt;0,IF(E741/D741&gt;=100,"&gt;&gt;100",E741/D741*100),"-")</f>
        <v>88.311636918729974</v>
      </c>
    </row>
    <row r="742" spans="1:6" ht="12.75" customHeight="1" x14ac:dyDescent="0.2">
      <c r="A742" s="70" t="s">
        <v>1461</v>
      </c>
      <c r="B742" s="65" t="s">
        <v>1462</v>
      </c>
      <c r="C742" s="278" t="s">
        <v>1461</v>
      </c>
      <c r="D742" s="192">
        <v>0</v>
      </c>
      <c r="E742" s="192">
        <v>0</v>
      </c>
      <c r="F742" s="71" t="str">
        <f t="shared" si="169"/>
        <v>-</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2016</v>
      </c>
      <c r="E744" s="192">
        <v>2328</v>
      </c>
      <c r="F744" s="71">
        <f t="shared" si="170"/>
        <v>115.47619047619047</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14818.5</v>
      </c>
      <c r="E760" s="194">
        <v>1503.12</v>
      </c>
      <c r="F760" s="45">
        <f t="shared" si="169"/>
        <v>10.143536795222188</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33230.5</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1248.31</v>
      </c>
      <c r="E781" s="192">
        <v>39156.76</v>
      </c>
      <c r="F781" s="71">
        <f t="shared" si="169"/>
        <v>3136.7817288974697</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6083.88</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73617.37</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180594.92</v>
      </c>
      <c r="E843" s="194">
        <v>259130.89</v>
      </c>
      <c r="F843" s="45">
        <f t="shared" si="169"/>
        <v>143.48736387490854</v>
      </c>
    </row>
    <row r="844" spans="1:6" ht="12.75" customHeight="1" x14ac:dyDescent="0.2">
      <c r="A844" s="63" t="s">
        <v>1664</v>
      </c>
      <c r="B844" s="64" t="s">
        <v>1665</v>
      </c>
      <c r="C844" s="247" t="s">
        <v>1664</v>
      </c>
      <c r="D844" s="194">
        <v>4100</v>
      </c>
      <c r="E844" s="194">
        <v>4700</v>
      </c>
      <c r="F844" s="45">
        <f t="shared" si="169"/>
        <v>114.63414634146341</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46930</v>
      </c>
      <c r="E846" s="194">
        <v>60520</v>
      </c>
      <c r="F846" s="45">
        <f t="shared" si="169"/>
        <v>128.95802258683145</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40000</v>
      </c>
      <c r="E848" s="194">
        <v>32500</v>
      </c>
      <c r="F848" s="45">
        <f t="shared" si="169"/>
        <v>81.25</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17776.080000000002</v>
      </c>
      <c r="E850" s="194">
        <v>0</v>
      </c>
      <c r="F850" s="45">
        <f t="shared" si="169"/>
        <v>0</v>
      </c>
    </row>
    <row r="851" spans="1:6" ht="12.75" customHeight="1" x14ac:dyDescent="0.2">
      <c r="A851" s="63">
        <v>37221</v>
      </c>
      <c r="B851" s="64" t="s">
        <v>1678</v>
      </c>
      <c r="C851" s="247" t="s">
        <v>1679</v>
      </c>
      <c r="D851" s="194">
        <v>26112.91</v>
      </c>
      <c r="E851" s="194">
        <v>49067.98</v>
      </c>
      <c r="F851" s="45">
        <f t="shared" si="169"/>
        <v>187.90697781289026</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13157.51</v>
      </c>
      <c r="E853" s="194">
        <v>10572.2</v>
      </c>
      <c r="F853" s="45">
        <f t="shared" si="169"/>
        <v>80.351069465271166</v>
      </c>
    </row>
    <row r="854" spans="1:6" ht="12.75" customHeight="1" x14ac:dyDescent="0.2">
      <c r="A854" s="63" t="s">
        <v>1683</v>
      </c>
      <c r="B854" s="64" t="s">
        <v>1684</v>
      </c>
      <c r="C854" s="247" t="s">
        <v>1683</v>
      </c>
      <c r="D854" s="194">
        <v>77841.42</v>
      </c>
      <c r="E854" s="194">
        <v>70753.460000000006</v>
      </c>
      <c r="F854" s="45">
        <f t="shared" si="169"/>
        <v>90.894359326949598</v>
      </c>
    </row>
    <row r="855" spans="1:6" ht="12.75" customHeight="1" x14ac:dyDescent="0.2">
      <c r="A855" s="63" t="s">
        <v>1685</v>
      </c>
      <c r="B855" s="64" t="s">
        <v>1686</v>
      </c>
      <c r="C855" s="247" t="s">
        <v>1685</v>
      </c>
      <c r="D855" s="194">
        <v>77925.59</v>
      </c>
      <c r="E855" s="194">
        <v>70418.539999999994</v>
      </c>
      <c r="F855" s="45">
        <f t="shared" si="169"/>
        <v>90.366386703007322</v>
      </c>
    </row>
    <row r="856" spans="1:6" ht="12.75" customHeight="1" x14ac:dyDescent="0.2">
      <c r="A856" s="63">
        <v>38117</v>
      </c>
      <c r="B856" s="64" t="s">
        <v>1687</v>
      </c>
      <c r="C856" s="247" t="s">
        <v>1688</v>
      </c>
      <c r="D856" s="194">
        <v>6050</v>
      </c>
      <c r="E856" s="194">
        <v>6850</v>
      </c>
      <c r="F856" s="45">
        <f t="shared" si="169"/>
        <v>113.22314049586777</v>
      </c>
    </row>
    <row r="857" spans="1:6" ht="12.75" customHeight="1" x14ac:dyDescent="0.2">
      <c r="A857" s="63">
        <v>38612</v>
      </c>
      <c r="B857" s="64" t="s">
        <v>1689</v>
      </c>
      <c r="C857" s="247" t="s">
        <v>1690</v>
      </c>
      <c r="D857" s="194">
        <v>85555</v>
      </c>
      <c r="E857" s="194">
        <v>268432.05</v>
      </c>
      <c r="F857" s="45">
        <f t="shared" si="169"/>
        <v>313.75378411548127</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65033.32</v>
      </c>
      <c r="E981" s="192">
        <v>65033.32</v>
      </c>
      <c r="F981" s="71">
        <f t="shared" si="169"/>
        <v>100</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70" t="s">
        <v>1995</v>
      </c>
      <c r="B1010" s="371"/>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85" zoomScaleNormal="100" workbookViewId="0">
      <selection activeCell="D306" sqref="D30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c r="C1" s="268" t="s">
        <v>33</v>
      </c>
      <c r="D1" s="323"/>
      <c r="E1" s="268" t="s">
        <v>56</v>
      </c>
      <c r="F1" s="324" t="s">
        <v>3652</v>
      </c>
    </row>
    <row r="2" spans="1:24" ht="50.1" customHeight="1" x14ac:dyDescent="0.2">
      <c r="A2" s="376" t="s">
        <v>31</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2016</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157358987.05000001</v>
      </c>
      <c r="E6" s="180">
        <f t="shared" si="0"/>
        <v>153762343.03999999</v>
      </c>
      <c r="F6" s="181">
        <f t="shared" ref="F6:F298" si="1">IF(D6&gt;0,IF(E6/D6&gt;=100,"&gt;&gt;100",E6/D6*100),"-")</f>
        <v>97.714370130727133</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116111666.12</v>
      </c>
      <c r="E7" s="79">
        <f t="shared" si="2"/>
        <v>111836086.06</v>
      </c>
      <c r="F7" s="71">
        <f t="shared" si="1"/>
        <v>96.317699846300329</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71867511.899999991</v>
      </c>
      <c r="E8" s="79">
        <f>E9+E10-E11</f>
        <v>72190628.329999983</v>
      </c>
      <c r="F8" s="71">
        <f t="shared" si="1"/>
        <v>100.44960013427151</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70485465.780000001</v>
      </c>
      <c r="E9" s="192">
        <v>71164199.189999998</v>
      </c>
      <c r="F9" s="71">
        <f t="shared" si="1"/>
        <v>100.96294094461753</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1589300.55</v>
      </c>
      <c r="E10" s="192">
        <v>1197735.57</v>
      </c>
      <c r="F10" s="71">
        <f t="shared" si="1"/>
        <v>75.362433493148913</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207254.43</v>
      </c>
      <c r="E11" s="192">
        <v>171306.43</v>
      </c>
      <c r="F11" s="71">
        <f t="shared" si="1"/>
        <v>82.655135525933034</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33765864.600000001</v>
      </c>
      <c r="E12" s="79">
        <f t="shared" si="3"/>
        <v>33539920.490000006</v>
      </c>
      <c r="F12" s="71">
        <f t="shared" si="1"/>
        <v>99.330850512265584</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32811763.440000001</v>
      </c>
      <c r="E13" s="79">
        <f t="shared" si="4"/>
        <v>32452329.530000009</v>
      </c>
      <c r="F13" s="71">
        <f t="shared" si="1"/>
        <v>98.90455777953764</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951290.95</v>
      </c>
      <c r="E14" s="192">
        <v>1401399.47</v>
      </c>
      <c r="F14" s="71">
        <f t="shared" si="1"/>
        <v>147.31554736224496</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18293074.57</v>
      </c>
      <c r="E15" s="192">
        <v>18888328.690000001</v>
      </c>
      <c r="F15" s="71">
        <f t="shared" si="1"/>
        <v>103.25398618871972</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26208647.09</v>
      </c>
      <c r="E16" s="192">
        <v>26237864.600000001</v>
      </c>
      <c r="F16" s="71">
        <f t="shared" si="1"/>
        <v>100.11148042056375</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9579201.2400000002</v>
      </c>
      <c r="E17" s="192">
        <v>8946450.7400000002</v>
      </c>
      <c r="F17" s="71">
        <f t="shared" si="1"/>
        <v>93.394537977156006</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22220450.41</v>
      </c>
      <c r="E18" s="192">
        <v>23021713.969999999</v>
      </c>
      <c r="F18" s="71">
        <f t="shared" si="1"/>
        <v>103.60597352985879</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620085.5</v>
      </c>
      <c r="E19" s="79">
        <f t="shared" si="5"/>
        <v>751819.07999999984</v>
      </c>
      <c r="F19" s="71">
        <f t="shared" si="1"/>
        <v>121.24442193858746</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309945.21000000002</v>
      </c>
      <c r="E20" s="192">
        <v>305691.99</v>
      </c>
      <c r="F20" s="71">
        <f t="shared" si="1"/>
        <v>98.627751014445423</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37846.25</v>
      </c>
      <c r="E21" s="192">
        <v>38025.94</v>
      </c>
      <c r="F21" s="71">
        <f t="shared" si="1"/>
        <v>100.47478944413251</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110310.62</v>
      </c>
      <c r="E22" s="192">
        <v>241503.19</v>
      </c>
      <c r="F22" s="71">
        <f t="shared" si="1"/>
        <v>218.9301356478642</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161622.54</v>
      </c>
      <c r="E24" s="192">
        <v>161622.54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46872.21</v>
      </c>
      <c r="E25" s="192">
        <v>106038.35</v>
      </c>
      <c r="F25" s="71">
        <f t="shared" si="1"/>
        <v>226.22861179364065</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1260233.46</v>
      </c>
      <c r="E26" s="192">
        <v>1396342.04</v>
      </c>
      <c r="F26" s="71">
        <f t="shared" si="1"/>
        <v>110.80026711876067</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1306744.79</v>
      </c>
      <c r="E28" s="192">
        <v>1497404.97</v>
      </c>
      <c r="F28" s="71">
        <f t="shared" si="1"/>
        <v>114.59046796735267</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39976.82</v>
      </c>
      <c r="E29" s="79">
        <f t="shared" si="6"/>
        <v>28794.549999999996</v>
      </c>
      <c r="F29" s="71">
        <f t="shared" si="1"/>
        <v>72.028115292812174</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84725.84</v>
      </c>
      <c r="E30" s="192">
        <v>86080.67</v>
      </c>
      <c r="F30" s="71">
        <f t="shared" si="1"/>
        <v>101.59907532341963</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44749.02</v>
      </c>
      <c r="E34" s="192">
        <v>57286.12</v>
      </c>
      <c r="F34" s="71">
        <f t="shared" si="1"/>
        <v>128.01647946703639</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39906.769999999997</v>
      </c>
      <c r="E35" s="79">
        <f t="shared" si="7"/>
        <v>32899.929999999993</v>
      </c>
      <c r="F35" s="71">
        <f t="shared" si="1"/>
        <v>82.441976637046793</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8510.93</v>
      </c>
      <c r="E36" s="192">
        <v>8510.93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14831.31</v>
      </c>
      <c r="E37" s="192">
        <v>14836.31</v>
      </c>
      <c r="F37" s="71">
        <f t="shared" si="1"/>
        <v>100.0337124637001</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11892</v>
      </c>
      <c r="E38" s="192">
        <v>11892</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27625</v>
      </c>
      <c r="E39" s="192">
        <v>27625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22952.47</v>
      </c>
      <c r="E40" s="192">
        <v>29964.31</v>
      </c>
      <c r="F40" s="71">
        <f t="shared" si="1"/>
        <v>130.54939185194448</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254132.0700000003</v>
      </c>
      <c r="E45" s="79">
        <f t="shared" si="9"/>
        <v>274077.40000000014</v>
      </c>
      <c r="F45" s="71">
        <f t="shared" si="1"/>
        <v>107.84841126112097</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772307.81</v>
      </c>
      <c r="E47" s="192">
        <v>801724</v>
      </c>
      <c r="F47" s="71">
        <f t="shared" si="1"/>
        <v>103.80886864267241</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41250</v>
      </c>
      <c r="E48" s="192">
        <v>41250</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1298843.72</v>
      </c>
      <c r="E49" s="192">
        <v>1392005.81</v>
      </c>
      <c r="F49" s="71">
        <f t="shared" si="1"/>
        <v>107.17269434077875</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1858269.46</v>
      </c>
      <c r="E50" s="192">
        <v>1960902.41</v>
      </c>
      <c r="F50" s="71">
        <f t="shared" si="1"/>
        <v>105.52303916139267</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7023.98</v>
      </c>
      <c r="E51" s="192">
        <v>7023.98</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81441.399999999994</v>
      </c>
      <c r="E54" s="192">
        <v>88855.26</v>
      </c>
      <c r="F54" s="71">
        <f t="shared" si="1"/>
        <v>109.10330618088588</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81441.399999999994</v>
      </c>
      <c r="E55" s="192">
        <v>88855.26</v>
      </c>
      <c r="F55" s="71">
        <f t="shared" si="1"/>
        <v>109.10330618088588</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10471265.639999999</v>
      </c>
      <c r="E56" s="79">
        <f t="shared" si="11"/>
        <v>6098513.2599999998</v>
      </c>
      <c r="F56" s="71">
        <f t="shared" si="1"/>
        <v>58.240459841872571</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9791193.7899999991</v>
      </c>
      <c r="E57" s="192">
        <v>5347215.08</v>
      </c>
      <c r="F57" s="71">
        <f t="shared" si="1"/>
        <v>54.612493580315501</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2221.6999999999998</v>
      </c>
      <c r="E58" s="192">
        <v>2375.0500000000002</v>
      </c>
      <c r="F58" s="71">
        <f t="shared" si="1"/>
        <v>106.90237205743351</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677850.15</v>
      </c>
      <c r="E61" s="192">
        <v>748923.13</v>
      </c>
      <c r="F61" s="71">
        <f t="shared" si="1"/>
        <v>110.48505779632858</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41247320.93</v>
      </c>
      <c r="E69" s="79">
        <f>E70+E82+E88+E119+E135+E147+E165+E171</f>
        <v>41926256.979999997</v>
      </c>
      <c r="F69" s="71">
        <f t="shared" si="1"/>
        <v>101.64601247957947</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7900998.2199999997</v>
      </c>
      <c r="E70" s="79">
        <f t="shared" si="12"/>
        <v>8680307.5299999993</v>
      </c>
      <c r="F70" s="71">
        <f t="shared" si="1"/>
        <v>109.86342849726651</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7867630.25</v>
      </c>
      <c r="E71" s="79">
        <f t="shared" si="13"/>
        <v>8570513.2699999996</v>
      </c>
      <c r="F71" s="71">
        <f t="shared" si="1"/>
        <v>108.93385934093686</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7867630.25</v>
      </c>
      <c r="E73" s="192">
        <v>8570513.2699999996</v>
      </c>
      <c r="F73" s="71">
        <f t="shared" si="1"/>
        <v>108.93385934093686</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32070.66</v>
      </c>
      <c r="E76" s="79">
        <f>SUM(E77:E79)</f>
        <v>109053.86</v>
      </c>
      <c r="F76" s="71">
        <f t="shared" si="1"/>
        <v>340.0424562512901</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32070.66</v>
      </c>
      <c r="E77" s="192">
        <v>109053.86</v>
      </c>
      <c r="F77" s="71">
        <f t="shared" ref="F77:F79" si="14">IF(D77&gt;0,IF(E77/D77&gt;=100,"&gt;&gt;100",E77/D77*100),"-")</f>
        <v>340.0424562512901</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1297.31</v>
      </c>
      <c r="E80" s="192">
        <v>740.4</v>
      </c>
      <c r="F80" s="71">
        <f t="shared" si="1"/>
        <v>57.071941170576032</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6461.3099999999995</v>
      </c>
      <c r="E82" s="79">
        <f>SUM(E83:E85)-E86+E87</f>
        <v>21646.34</v>
      </c>
      <c r="F82" s="71">
        <f t="shared" si="1"/>
        <v>335.01472611591151</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1466.69</v>
      </c>
      <c r="E84" s="192">
        <v>1635.22</v>
      </c>
      <c r="F84" s="71">
        <f t="shared" si="1"/>
        <v>111.4904990147884</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4994.62</v>
      </c>
      <c r="E87" s="192">
        <v>20011.12</v>
      </c>
      <c r="F87" s="71">
        <f t="shared" si="1"/>
        <v>400.65350316941027</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70268.17</v>
      </c>
      <c r="E88" s="79">
        <f t="shared" si="15"/>
        <v>89558.52</v>
      </c>
      <c r="F88" s="71">
        <f t="shared" si="1"/>
        <v>127.45247243524345</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70268.17</v>
      </c>
      <c r="E89" s="79">
        <f t="shared" si="16"/>
        <v>89558.52</v>
      </c>
      <c r="F89" s="71">
        <f t="shared" si="1"/>
        <v>127.45247243524345</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70268.17</v>
      </c>
      <c r="E94" s="192">
        <v>89558.52</v>
      </c>
      <c r="F94" s="71">
        <f t="shared" si="1"/>
        <v>127.45247243524345</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30872903.120000001</v>
      </c>
      <c r="E135" s="79">
        <f t="shared" si="21"/>
        <v>30872903.120000001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30872903.120000001</v>
      </c>
      <c r="E136" s="79">
        <f t="shared" si="22"/>
        <v>30872903.120000001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30872239.510000002</v>
      </c>
      <c r="E140" s="192">
        <v>30872239.510000002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663.61</v>
      </c>
      <c r="E142" s="192">
        <v>663.61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2351808.1799999997</v>
      </c>
      <c r="E147" s="79">
        <f t="shared" si="24"/>
        <v>2214071.9600000004</v>
      </c>
      <c r="F147" s="71">
        <f t="shared" si="1"/>
        <v>94.143390554921908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122013.63</v>
      </c>
      <c r="E148" s="192">
        <v>97074.559999999998</v>
      </c>
      <c r="F148" s="71">
        <f t="shared" si="1"/>
        <v>79.560422880624074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11044.62</v>
      </c>
      <c r="E159" s="192">
        <v>11081.29</v>
      </c>
      <c r="F159" s="71">
        <f t="shared" si="1"/>
        <v>100.33201685526527</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2490999.0499999998</v>
      </c>
      <c r="E160" s="192">
        <v>2382502.1800000002</v>
      </c>
      <c r="F160" s="71">
        <f t="shared" si="1"/>
        <v>95.644443541638452</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13907.98</v>
      </c>
      <c r="E161" s="192">
        <v>9657.64</v>
      </c>
      <c r="F161" s="71">
        <f t="shared" si="1"/>
        <v>69.439559159561625</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286157.09999999998</v>
      </c>
      <c r="E164" s="192">
        <v>286243.71000000002</v>
      </c>
      <c r="F164" s="71">
        <f t="shared" si="1"/>
        <v>100.03026659132345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22718.07</v>
      </c>
      <c r="E165" s="79">
        <f t="shared" si="26"/>
        <v>19762.969999999994</v>
      </c>
      <c r="F165" s="71">
        <f t="shared" si="1"/>
        <v>86.99229291924884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435.34</v>
      </c>
      <c r="E166" s="192">
        <v>15013.14</v>
      </c>
      <c r="F166" s="71">
        <f t="shared" si="1"/>
        <v>3448.6010933982634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22718.07</v>
      </c>
      <c r="E167" s="192">
        <v>23068.98</v>
      </c>
      <c r="F167" s="71">
        <f t="shared" si="1"/>
        <v>101.54462945135745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435.34</v>
      </c>
      <c r="E170" s="192">
        <v>18319.150000000001</v>
      </c>
      <c r="F170" s="71">
        <f t="shared" si="1"/>
        <v>4208.0098313961507</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22163.86</v>
      </c>
      <c r="E171" s="79">
        <f t="shared" si="27"/>
        <v>28006.54</v>
      </c>
      <c r="F171" s="71">
        <f t="shared" si="1"/>
        <v>126.36129266292062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13182.59</v>
      </c>
      <c r="E172" s="192">
        <v>14282.69</v>
      </c>
      <c r="F172" s="71">
        <f t="shared" si="1"/>
        <v>108.34509758704473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8981.27</v>
      </c>
      <c r="E173" s="192">
        <v>13723.85</v>
      </c>
      <c r="F173" s="71">
        <f t="shared" si="1"/>
        <v>152.80522687771327</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2313</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157358987.05000001</v>
      </c>
      <c r="E176" s="79">
        <f>E177+E251</f>
        <v>153762343.04000002</v>
      </c>
      <c r="F176" s="71">
        <f t="shared" si="1"/>
        <v>97.714370130727161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1716509.0499999998</v>
      </c>
      <c r="E177" s="79">
        <f>E178+E197+E203+E219+E247+E248</f>
        <v>1365422.9300000002</v>
      </c>
      <c r="F177" s="71">
        <f t="shared" si="1"/>
        <v>79.546503410512187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656081.73</v>
      </c>
      <c r="E178" s="79">
        <f>SUM(E179:E181)+E185+E186+SUM(E194:E196)</f>
        <v>611634.71</v>
      </c>
      <c r="F178" s="71">
        <f t="shared" si="1"/>
        <v>93.225383672854292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66683.199999999997</v>
      </c>
      <c r="E179" s="192">
        <v>76818.69</v>
      </c>
      <c r="F179" s="71">
        <f t="shared" si="1"/>
        <v>115.19946553254795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297572.64</v>
      </c>
      <c r="E180" s="192">
        <v>276224.95</v>
      </c>
      <c r="F180" s="71">
        <f t="shared" si="1"/>
        <v>92.826057530020236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1610.9499999999998</v>
      </c>
      <c r="E181" s="79">
        <f t="shared" si="28"/>
        <v>595.5</v>
      </c>
      <c r="F181" s="71">
        <f t="shared" si="1"/>
        <v>36.965765542071452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1096.82</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514.13</v>
      </c>
      <c r="E184" s="192">
        <v>595.5</v>
      </c>
      <c r="F184" s="71">
        <f t="shared" si="1"/>
        <v>115.82673642852974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50167.64</v>
      </c>
      <c r="E185" s="192">
        <v>44665.760000000002</v>
      </c>
      <c r="F185" s="71">
        <f t="shared" si="1"/>
        <v>89.033010123657405</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68518.559999999998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5517.74</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63000.82</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25419.39</v>
      </c>
      <c r="E194" s="192">
        <v>24466.07</v>
      </c>
      <c r="F194" s="71">
        <f t="shared" si="1"/>
        <v>96.24963462931251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30382.639999999999</v>
      </c>
      <c r="E195" s="192">
        <v>36211.64</v>
      </c>
      <c r="F195" s="71">
        <f t="shared" si="1"/>
        <v>119.18529792012806</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184245.27</v>
      </c>
      <c r="E196" s="192">
        <v>84133.54</v>
      </c>
      <c r="F196" s="71">
        <f t="shared" si="1"/>
        <v>45.663880543581932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726279.40999999992</v>
      </c>
      <c r="E197" s="79">
        <f>SUM(E198:E202)</f>
        <v>403762.89</v>
      </c>
      <c r="F197" s="71">
        <f t="shared" si="1"/>
        <v>55.593327366942717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2358.8200000000002</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600597.12</v>
      </c>
      <c r="E199" s="192">
        <v>202608.41</v>
      </c>
      <c r="F199" s="71">
        <f t="shared" ref="F199:F202" si="30">IF(D199&gt;0,IF(E199/D199&gt;=100,"&gt;&gt;100",E199/D199*100),"-")</f>
        <v>33.734495763149845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123323.47</v>
      </c>
      <c r="E202" s="192">
        <v>201154.48</v>
      </c>
      <c r="F202" s="71">
        <f t="shared" si="30"/>
        <v>163.11127152033592</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325166.64</v>
      </c>
      <c r="E219" s="79">
        <f t="shared" si="34"/>
        <v>260133.35</v>
      </c>
      <c r="F219" s="71">
        <f t="shared" si="1"/>
        <v>80.000011686315659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325166.64</v>
      </c>
      <c r="E220" s="79">
        <f t="shared" si="35"/>
        <v>260133.35</v>
      </c>
      <c r="F220" s="71">
        <f t="shared" si="1"/>
        <v>80.000011686315659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325166.64</v>
      </c>
      <c r="E225" s="192">
        <v>260133.32</v>
      </c>
      <c r="F225" s="71">
        <f t="shared" si="1"/>
        <v>80.000002460276988</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0.03</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0</v>
      </c>
      <c r="E247" s="192">
        <v>76168.13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8981.27</v>
      </c>
      <c r="E248" s="79">
        <f t="shared" si="37"/>
        <v>13723.85</v>
      </c>
      <c r="F248" s="71">
        <f t="shared" si="1"/>
        <v>152.80522687771327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8981.27</v>
      </c>
      <c r="E249" s="192">
        <v>13723.85</v>
      </c>
      <c r="F249" s="71">
        <f t="shared" si="1"/>
        <v>152.80522687771327</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155642478</v>
      </c>
      <c r="E251" s="79">
        <f>+E252+E255-E264+E274+E291</f>
        <v>152396920.11000001</v>
      </c>
      <c r="F251" s="71">
        <f t="shared" si="1"/>
        <v>97.914735147046443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146691201</v>
      </c>
      <c r="E252" s="79">
        <f>E253-E254</f>
        <v>142499944.61000001</v>
      </c>
      <c r="F252" s="71">
        <f t="shared" si="1"/>
        <v>97.142803139228519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147016367.63999999</v>
      </c>
      <c r="E253" s="192">
        <v>142760077.93000001</v>
      </c>
      <c r="F253" s="71">
        <f t="shared" si="1"/>
        <v>97.104887177989326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325166.64</v>
      </c>
      <c r="E254" s="192">
        <v>260133.32</v>
      </c>
      <c r="F254" s="71">
        <f t="shared" si="1"/>
        <v>80.000002460276988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6588209.75</v>
      </c>
      <c r="E255" s="79">
        <f>E256-E260</f>
        <v>7694840.9399999995</v>
      </c>
      <c r="F255" s="71">
        <f t="shared" si="1"/>
        <v>116.79714568893316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9101455.0099999998</v>
      </c>
      <c r="E256" s="79">
        <f>SUM(E257:E259)</f>
        <v>11565637.199999999</v>
      </c>
      <c r="F256" s="71">
        <f t="shared" si="1"/>
        <v>127.07459617492522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9101455.0099999998</v>
      </c>
      <c r="E257" s="192">
        <v>11565637.199999999</v>
      </c>
      <c r="F257" s="71">
        <f t="shared" si="1"/>
        <v>127.07459617492522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2513245.2599999998</v>
      </c>
      <c r="E260" s="79">
        <f>SUM(E261:E263)</f>
        <v>3870796.26</v>
      </c>
      <c r="F260" s="71">
        <f t="shared" si="1"/>
        <v>154.01585836473436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2201228.38</v>
      </c>
      <c r="E262" s="192">
        <v>3805762.94</v>
      </c>
      <c r="F262" s="71">
        <f t="shared" si="1"/>
        <v>172.89268912660484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312016.88</v>
      </c>
      <c r="E263" s="192">
        <v>65033.32</v>
      </c>
      <c r="F263" s="71">
        <f t="shared" si="1"/>
        <v>20.842885166981993</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17414.400000000001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5517.74</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11896.66</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2340349.1800000002</v>
      </c>
      <c r="E274" s="79">
        <f>SUM(E275:E277)+SUM(E286:E290)</f>
        <v>2201178.4900000002</v>
      </c>
      <c r="F274" s="71">
        <f t="shared" si="1"/>
        <v>94.053421976971833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58615.42</v>
      </c>
      <c r="E275" s="192">
        <v>50803.45</v>
      </c>
      <c r="F275" s="71">
        <f t="shared" ref="F275:F290" si="39">IF(D275&gt;0,IF(E275/D275&gt;=100,"&gt;&gt;100",E275/D275*100),"-")</f>
        <v>86.672500171456591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3524.81</v>
      </c>
      <c r="E286" s="192">
        <v>10217.23</v>
      </c>
      <c r="F286" s="71">
        <f t="shared" si="39"/>
        <v>289.86612044337141</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2264300.9700000002</v>
      </c>
      <c r="E287" s="192">
        <v>2130500.17</v>
      </c>
      <c r="F287" s="71">
        <f t="shared" si="39"/>
        <v>94.090856216874727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13907.98</v>
      </c>
      <c r="E288" s="192">
        <v>9657.64</v>
      </c>
      <c r="F288" s="71">
        <f t="shared" si="39"/>
        <v>69.439559159561625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22718.07</v>
      </c>
      <c r="E291" s="79">
        <f>SUM(E292:E295)</f>
        <v>18370.47</v>
      </c>
      <c r="F291" s="71">
        <f t="shared" si="1"/>
        <v>80.862810969417737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13185.3</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22718.07</v>
      </c>
      <c r="E293" s="192">
        <v>5185.17</v>
      </c>
      <c r="F293" s="71">
        <f t="shared" ref="F293:F295" si="40">IF(D293&gt;0,IF(E293/D293&gt;=100,"&gt;&gt;100",E293/D293*100),"-")</f>
        <v>22.823989889986255</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5638715.2599999998</v>
      </c>
      <c r="E297" s="79">
        <f t="shared" si="42"/>
        <v>16643917.630000001</v>
      </c>
      <c r="F297" s="71">
        <f t="shared" si="1"/>
        <v>295.17216001433633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5638715.2599999998</v>
      </c>
      <c r="E298" s="193">
        <v>16643917.630000001</v>
      </c>
      <c r="F298" s="75">
        <f t="shared" si="1"/>
        <v>295.17216001433633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1301</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70268.17</v>
      </c>
      <c r="E301" s="192">
        <v>89558.52</v>
      </c>
      <c r="F301" s="71">
        <f t="shared" si="43"/>
        <v>127.45247243524345</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732346.84</v>
      </c>
      <c r="E302" s="192">
        <v>562613.6</v>
      </c>
      <c r="F302" s="71">
        <f t="shared" si="43"/>
        <v>76.823380571970517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1905618.44</v>
      </c>
      <c r="E303" s="192">
        <v>1937702.07</v>
      </c>
      <c r="F303" s="71">
        <f t="shared" si="43"/>
        <v>101.68363347701444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759.09</v>
      </c>
      <c r="E304" s="192">
        <v>4512.72</v>
      </c>
      <c r="F304" s="71">
        <f t="shared" si="43"/>
        <v>594.49077184523583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435.34</v>
      </c>
      <c r="E305" s="192">
        <v>30466.82</v>
      </c>
      <c r="F305" s="71">
        <f t="shared" si="43"/>
        <v>6998.3966554876642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22718.07</v>
      </c>
      <c r="E306" s="192">
        <v>7615.3</v>
      </c>
      <c r="F306" s="71">
        <f t="shared" si="43"/>
        <v>33.520893280106982</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4420.9399999999996</v>
      </c>
      <c r="E308" s="192">
        <v>353.52</v>
      </c>
      <c r="F308" s="71">
        <f t="shared" si="43"/>
        <v>7.996489434373685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17730.439999999999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573.67999999999995</v>
      </c>
      <c r="E311" s="192">
        <v>1927.16</v>
      </c>
      <c r="F311" s="71">
        <f t="shared" si="43"/>
        <v>335.92943801422399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33565.550000000003</v>
      </c>
      <c r="E336" s="192">
        <v>15795.05</v>
      </c>
      <c r="F336" s="71">
        <f t="shared" si="43"/>
        <v>47.057325144381657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622516.18000000005</v>
      </c>
      <c r="E337" s="192">
        <v>595839.66</v>
      </c>
      <c r="F337" s="71">
        <f t="shared" si="43"/>
        <v>95.714726643731581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4515.95</v>
      </c>
      <c r="E338" s="192">
        <v>19348.75</v>
      </c>
      <c r="F338" s="71">
        <f t="shared" si="43"/>
        <v>428.45359226740777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721763.46</v>
      </c>
      <c r="E339" s="192">
        <v>384414.14</v>
      </c>
      <c r="F339" s="71">
        <f t="shared" si="43"/>
        <v>53.260404731489189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325166.64</v>
      </c>
      <c r="E343" s="192">
        <v>260133.35</v>
      </c>
      <c r="F343" s="71">
        <f t="shared" si="43"/>
        <v>80.000011686315659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48882.79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4750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13954.11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807.03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56656.99</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4950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3440.42</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189537.2</v>
      </c>
      <c r="E389" s="192">
        <v>189537.2</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5419537.6100000003</v>
      </c>
      <c r="E391" s="288">
        <v>6856651.6699999999</v>
      </c>
      <c r="F391" s="263">
        <f t="shared" si="44"/>
        <v>126.51728179445183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29640.45</v>
      </c>
      <c r="E392" s="288">
        <v>17686.240000000002</v>
      </c>
      <c r="F392" s="263">
        <f t="shared" si="44"/>
        <v>59.669269528634018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5162439.75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2702525.29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1711637.06</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4:E254">
    <cfRule type="cellIs" dxfId="19" priority="11"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conditionalFormatting sqref="D397:E397">
    <cfRule type="cellIs" dxfId="16"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abSelected="1" topLeftCell="A103" workbookViewId="0">
      <selection activeCell="E123" sqref="E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c r="C1" s="268" t="s">
        <v>33</v>
      </c>
      <c r="D1" s="323"/>
      <c r="E1" s="268" t="s">
        <v>56</v>
      </c>
      <c r="F1" s="324"/>
    </row>
    <row r="2" spans="1:25" ht="50.1" customHeight="1" x14ac:dyDescent="0.2">
      <c r="A2" s="325" t="s">
        <v>2712</v>
      </c>
      <c r="B2" s="326"/>
      <c r="C2" s="326"/>
      <c r="D2" s="326"/>
      <c r="E2" s="326"/>
      <c r="F2" s="326"/>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1547231.9</v>
      </c>
      <c r="E5" s="58">
        <f t="shared" si="0"/>
        <v>2059391.3699999999</v>
      </c>
      <c r="F5" s="59">
        <f t="shared" ref="F5:F141" si="1">IF(D5&gt;0,IF(E5/D5&gt;=100,"&gt;&gt;100",E5/D5*100),"-")</f>
        <v>133.10166174831323</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234518.40999999997</v>
      </c>
      <c r="E6" s="60">
        <f t="shared" si="2"/>
        <v>319197.2</v>
      </c>
      <c r="F6" s="45">
        <f t="shared" si="1"/>
        <v>136.10752349890146</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169481.27</v>
      </c>
      <c r="E7" s="194">
        <v>245526.97</v>
      </c>
      <c r="F7" s="45">
        <f t="shared" si="1"/>
        <v>144.86967792960252</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65037.14</v>
      </c>
      <c r="E8" s="194">
        <v>73670.23</v>
      </c>
      <c r="F8" s="45">
        <f t="shared" si="1"/>
        <v>113.27409231094725</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1312713.49</v>
      </c>
      <c r="E13" s="60">
        <f t="shared" si="4"/>
        <v>1740194.17</v>
      </c>
      <c r="F13" s="45">
        <f t="shared" si="1"/>
        <v>132.56465963490632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717407.99</v>
      </c>
      <c r="E14" s="194">
        <v>970585.13</v>
      </c>
      <c r="F14" s="45">
        <f t="shared" si="1"/>
        <v>135.29053809395126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595305.5</v>
      </c>
      <c r="E16" s="194">
        <v>769609.04</v>
      </c>
      <c r="F16" s="45">
        <f t="shared" si="1"/>
        <v>129.27967908913996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248083.98</v>
      </c>
      <c r="E28" s="60">
        <f t="shared" si="6"/>
        <v>540701.44999999995</v>
      </c>
      <c r="F28" s="45">
        <f t="shared" si="1"/>
        <v>217.95097369850319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248083.98</v>
      </c>
      <c r="E30" s="194">
        <v>538701.44999999995</v>
      </c>
      <c r="F30" s="45">
        <f t="shared" si="1"/>
        <v>217.14479508108502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c r="E34" s="194">
        <v>2000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1904015.2000000002</v>
      </c>
      <c r="E35" s="60">
        <f t="shared" si="7"/>
        <v>2107292.08</v>
      </c>
      <c r="F35" s="45">
        <f t="shared" si="1"/>
        <v>110.67622149234941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18649.72</v>
      </c>
      <c r="E36" s="60">
        <f t="shared" si="8"/>
        <v>20958.52</v>
      </c>
      <c r="F36" s="45">
        <f t="shared" si="1"/>
        <v>112.37981052798646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18649.72</v>
      </c>
      <c r="E37" s="194">
        <v>20958.52</v>
      </c>
      <c r="F37" s="45">
        <f t="shared" si="1"/>
        <v>112.37981052798646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21605.19</v>
      </c>
      <c r="E39" s="60">
        <f t="shared" si="9"/>
        <v>32481.4</v>
      </c>
      <c r="F39" s="45">
        <f t="shared" si="1"/>
        <v>150.34072831574267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21605.19</v>
      </c>
      <c r="E40" s="194">
        <v>32481.4</v>
      </c>
      <c r="F40" s="45">
        <f t="shared" si="1"/>
        <v>150.34072831574267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24470.42</v>
      </c>
      <c r="E50" s="60">
        <f t="shared" si="11"/>
        <v>27317.01</v>
      </c>
      <c r="F50" s="45">
        <f t="shared" si="1"/>
        <v>111.63277949458981</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24470.42</v>
      </c>
      <c r="E53" s="194">
        <v>27317.01</v>
      </c>
      <c r="F53" s="45">
        <f t="shared" si="1"/>
        <v>111.63277949458981</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1714611.6600000001</v>
      </c>
      <c r="E54" s="60">
        <f t="shared" si="12"/>
        <v>1799787.93</v>
      </c>
      <c r="F54" s="45">
        <f t="shared" si="1"/>
        <v>104.96767122183222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1658715.08</v>
      </c>
      <c r="E55" s="194">
        <v>1748777.91</v>
      </c>
      <c r="F55" s="45">
        <f t="shared" si="1"/>
        <v>105.4296745164938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55896.58</v>
      </c>
      <c r="E57" s="194">
        <v>51010.02</v>
      </c>
      <c r="F57" s="45">
        <f t="shared" si="1"/>
        <v>91.257855131745075</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1756.68</v>
      </c>
      <c r="E60" s="194">
        <v>1563.72</v>
      </c>
      <c r="F60" s="45">
        <f t="shared" si="1"/>
        <v>89.015643145023574</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109286.52</v>
      </c>
      <c r="E61" s="60">
        <f t="shared" si="13"/>
        <v>127000</v>
      </c>
      <c r="F61" s="45">
        <f t="shared" si="1"/>
        <v>116.20829357545649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109286.52</v>
      </c>
      <c r="E64" s="194">
        <v>127000</v>
      </c>
      <c r="F64" s="45">
        <f t="shared" si="1"/>
        <v>116.20829357545649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13635.01</v>
      </c>
      <c r="E74" s="194">
        <v>98183.5</v>
      </c>
      <c r="F74" s="45">
        <f t="shared" si="1"/>
        <v>720.08381365323521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473711.80000000005</v>
      </c>
      <c r="E75" s="60">
        <f t="shared" si="15"/>
        <v>668354.02999999991</v>
      </c>
      <c r="F75" s="45">
        <f t="shared" si="1"/>
        <v>141.08874425336245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307529.12</v>
      </c>
      <c r="E76" s="194">
        <v>484781.55</v>
      </c>
      <c r="F76" s="45">
        <f t="shared" si="1"/>
        <v>157.63760843200799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126701.94</v>
      </c>
      <c r="E77" s="194">
        <v>73617.37</v>
      </c>
      <c r="F77" s="45">
        <f t="shared" si="1"/>
        <v>58.102796216064249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20640.34</v>
      </c>
      <c r="E78" s="194">
        <v>89035.16</v>
      </c>
      <c r="F78" s="45">
        <f t="shared" si="1"/>
        <v>431.36479340941094</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18840.400000000001</v>
      </c>
      <c r="E79" s="194">
        <v>20919.95</v>
      </c>
      <c r="F79" s="45">
        <f t="shared" si="1"/>
        <v>111.0377168212989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2105796.52</v>
      </c>
      <c r="E82" s="60">
        <f t="shared" si="16"/>
        <v>3086316.2</v>
      </c>
      <c r="F82" s="45">
        <f t="shared" si="1"/>
        <v>146.5628882319551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41558.21</v>
      </c>
      <c r="E83" s="194">
        <v>19146.3</v>
      </c>
      <c r="F83" s="45">
        <f t="shared" si="1"/>
        <v>46.071041077082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816747.91</v>
      </c>
      <c r="E84" s="194">
        <v>760451.64</v>
      </c>
      <c r="F84" s="45">
        <f t="shared" si="1"/>
        <v>93.107264884216235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469258.2</v>
      </c>
      <c r="E85" s="194">
        <v>186675.69</v>
      </c>
      <c r="F85" s="45">
        <f t="shared" si="1"/>
        <v>39.781018211296043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563115.68999999994</v>
      </c>
      <c r="E86" s="194">
        <v>293295.71000000002</v>
      </c>
      <c r="F86" s="45">
        <f t="shared" si="1"/>
        <v>52.084449999963603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215116.51</v>
      </c>
      <c r="E88" s="194">
        <v>1826746.86</v>
      </c>
      <c r="F88" s="45">
        <f t="shared" si="1"/>
        <v>849.18952059979028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31577.599999999999</v>
      </c>
      <c r="E89" s="60">
        <f t="shared" si="17"/>
        <v>34232.400000000001</v>
      </c>
      <c r="F89" s="45">
        <f t="shared" si="1"/>
        <v>108.40722537494933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31577.599999999999</v>
      </c>
      <c r="E104" s="194">
        <v>34232.400000000001</v>
      </c>
      <c r="F104" s="45">
        <f t="shared" si="1"/>
        <v>108.40722537494933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1717599.28</v>
      </c>
      <c r="E107" s="60">
        <f t="shared" si="21"/>
        <v>1436473.73</v>
      </c>
      <c r="F107" s="45">
        <f t="shared" si="1"/>
        <v>83.632646259609515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1269171.32</v>
      </c>
      <c r="E108" s="194">
        <v>937062.81</v>
      </c>
      <c r="F108" s="45">
        <f t="shared" si="1"/>
        <v>73.832649322709244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231400.51</v>
      </c>
      <c r="E109" s="194">
        <v>204225.45</v>
      </c>
      <c r="F109" s="45">
        <f t="shared" si="1"/>
        <v>88.256266159482536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21845.88</v>
      </c>
      <c r="E110" s="194">
        <v>27026.6</v>
      </c>
      <c r="F110" s="45">
        <f t="shared" si="1"/>
        <v>123.71486065107011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c r="E111" s="194">
        <v>36200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195181.57</v>
      </c>
      <c r="E113" s="194">
        <v>231958.87</v>
      </c>
      <c r="F113" s="45">
        <f t="shared" si="1"/>
        <v>118.84260896149159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829029.97</v>
      </c>
      <c r="E114" s="60">
        <f t="shared" si="22"/>
        <v>1412469.0899999999</v>
      </c>
      <c r="F114" s="45">
        <f t="shared" si="1"/>
        <v>170.37611921315704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575723.74</v>
      </c>
      <c r="E115" s="60">
        <f t="shared" si="23"/>
        <v>1102555.74</v>
      </c>
      <c r="F115" s="45">
        <f t="shared" si="1"/>
        <v>191.5077776712838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522320.69</v>
      </c>
      <c r="E116" s="194">
        <v>1051137.31</v>
      </c>
      <c r="F116" s="45">
        <f t="shared" si="1"/>
        <v>201.24366698933559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53403.05</v>
      </c>
      <c r="E117" s="194">
        <v>51418.43</v>
      </c>
      <c r="F117" s="45">
        <f t="shared" si="1"/>
        <v>96.283695406910269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4000</v>
      </c>
      <c r="E118" s="60">
        <f t="shared" si="24"/>
        <v>4000</v>
      </c>
      <c r="F118" s="45">
        <f t="shared" si="1"/>
        <v>100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4000</v>
      </c>
      <c r="E120" s="194">
        <v>4000</v>
      </c>
      <c r="F120" s="45">
        <f t="shared" si="1"/>
        <v>100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178972.65</v>
      </c>
      <c r="E126" s="194">
        <v>220237.61</v>
      </c>
      <c r="F126" s="45">
        <f t="shared" si="1"/>
        <v>123.05657316914065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70333.58</v>
      </c>
      <c r="E128" s="194">
        <v>85675.74</v>
      </c>
      <c r="F128" s="45">
        <f t="shared" si="1"/>
        <v>121.81342112828611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379646.55000000005</v>
      </c>
      <c r="E129" s="60">
        <f t="shared" si="26"/>
        <v>452225.32</v>
      </c>
      <c r="F129" s="45">
        <f t="shared" si="1"/>
        <v>119.117458067247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48860.85</v>
      </c>
      <c r="E130" s="60">
        <f t="shared" si="27"/>
        <v>58624.639999999999</v>
      </c>
      <c r="F130" s="45">
        <f t="shared" si="1"/>
        <v>119.98284925456679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19058</v>
      </c>
      <c r="E131" s="194">
        <v>22972.3</v>
      </c>
      <c r="F131" s="45">
        <f t="shared" si="1"/>
        <v>120.53888130968622</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29802.85</v>
      </c>
      <c r="E132" s="194">
        <v>35652.339999999997</v>
      </c>
      <c r="F132" s="45">
        <f t="shared" si="1"/>
        <v>119.62728396780844</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122655</v>
      </c>
      <c r="E133" s="194">
        <v>194470</v>
      </c>
      <c r="F133" s="45">
        <f t="shared" si="1"/>
        <v>158.55040560922913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166461.70000000001</v>
      </c>
      <c r="E135" s="194">
        <v>156225.72</v>
      </c>
      <c r="F135" s="45">
        <f t="shared" si="1"/>
        <v>93.850849775053362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11080.16</v>
      </c>
      <c r="E137" s="194">
        <v>9692.56</v>
      </c>
      <c r="F137" s="45">
        <f t="shared" si="1"/>
        <v>87.476715137687549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30588.84</v>
      </c>
      <c r="E140" s="194">
        <v>33212.400000000001</v>
      </c>
      <c r="F140" s="45">
        <f t="shared" si="1"/>
        <v>108.57685351912659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9236692.8000000007</v>
      </c>
      <c r="E141" s="81">
        <f t="shared" si="28"/>
        <v>11797455.670000002</v>
      </c>
      <c r="F141" s="61">
        <f t="shared" si="1"/>
        <v>127.7238068370099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27"/>
      <c r="E143" s="32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8"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2"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525823.49</v>
      </c>
      <c r="E5" s="82">
        <f t="shared" si="0"/>
        <v>6669340.6800000006</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525823.49</v>
      </c>
      <c r="E22" s="83">
        <f t="shared" si="3"/>
        <v>6669340.6800000006</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525823.49</v>
      </c>
      <c r="E23" s="83">
        <f t="shared" si="4"/>
        <v>6669340.6800000006</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122114.66</v>
      </c>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v>403708.83</v>
      </c>
      <c r="E25" s="195">
        <v>406861.9</v>
      </c>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v>6262478.7800000003</v>
      </c>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85" zoomScaleNormal="100" workbookViewId="0">
      <selection activeCell="D117" sqref="D1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1707527.78</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13619084.840000002</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8735641.9600000009</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937390.83</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3108483.03</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5264.49</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1140384.97</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v>115996.4</v>
      </c>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562717.29</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980148.67</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1885256.28</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3755134.87</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98843.44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30497.59</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v>3312.5</v>
      </c>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65033.35</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1029464.57</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13974913.540000001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8691792.7599999998</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927255.34</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3129830.72</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6279.94</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1145886.8500000001</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v>47477.84</v>
      </c>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563670.61</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974319.67</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1897071.79</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4077651.39</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163876.72999999998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30497.59</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v>3312.5</v>
      </c>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130066.64</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1041592.66</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1351699.08</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35143.800000000003</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15795.05</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8908.85</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8908.85</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600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600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3685</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3685</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2601.1999999999998</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2601.1999999999998</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19348.75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19348.75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1316555.2800000003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595839.66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384414.14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260133.35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76168.13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1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30074</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3430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3439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Šišul</cp:lastModifiedBy>
  <cp:lastPrinted>2025-11-26T12:43:51Z</cp:lastPrinted>
  <dcterms:created xsi:type="dcterms:W3CDTF">2022-04-01T05:14:30Z</dcterms:created>
  <dcterms:modified xsi:type="dcterms:W3CDTF">2026-02-23T09:11:48Z</dcterms:modified>
</cp:coreProperties>
</file>