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mc:AlternateContent xmlns:mc="http://schemas.openxmlformats.org/markup-compatibility/2006">
    <mc:Choice Requires="x15">
      <x15ac:absPath xmlns:x15ac="http://schemas.microsoft.com/office/spreadsheetml/2010/11/ac" url="C:\PODACI S STAROG DISKA\Davor_Službeno\2019- 2020\Škrljevo\2019_06_10_Izgradnja vatrogasnog Doma Škrljevo\Javna nabava- ponovljena\Upiti i pojašnjenja\"/>
    </mc:Choice>
  </mc:AlternateContent>
  <xr:revisionPtr revIDLastSave="0" documentId="13_ncr:1_{51E75FF9-037A-4119-BEB1-1C6470D0192A}" xr6:coauthVersionLast="41" xr6:coauthVersionMax="41" xr10:uidLastSave="{00000000-0000-0000-0000-000000000000}"/>
  <bookViews>
    <workbookView xWindow="-120" yWindow="-120" windowWidth="29040" windowHeight="15840" firstSheet="2" activeTab="4" xr2:uid="{00000000-000D-0000-FFFF-FFFF00000000}"/>
  </bookViews>
  <sheets>
    <sheet name="NASLOV" sheetId="1" r:id="rId1"/>
    <sheet name="REKAP" sheetId="5" r:id="rId2"/>
    <sheet name="A.1 PRIP" sheetId="32" r:id="rId3"/>
    <sheet name="A.2 ZEM" sheetId="6" r:id="rId4"/>
    <sheet name="A.3 AB" sheetId="7" r:id="rId5"/>
    <sheet name="A.4 ARM" sheetId="9" r:id="rId6"/>
    <sheet name="A.5 ZID" sheetId="10" r:id="rId7"/>
    <sheet name="A.6 ČEL" sheetId="15" r:id="rId8"/>
    <sheet name="B.1 HI" sheetId="17" r:id="rId9"/>
    <sheet name="B.2 KROV" sheetId="11" r:id="rId10"/>
    <sheet name="B.3 GK" sheetId="28" r:id="rId11"/>
    <sheet name="B.4 KER" sheetId="29" r:id="rId12"/>
    <sheet name="B.5 FAS" sheetId="14" r:id="rId13"/>
    <sheet name="B.6 LIM" sheetId="18" r:id="rId14"/>
    <sheet name="B.7 POD" sheetId="20" r:id="rId15"/>
    <sheet name="B.8 LIČ" sheetId="21" r:id="rId16"/>
    <sheet name="B.9 STOL" sheetId="61" r:id="rId17"/>
    <sheet name="B.10 BRAV" sheetId="62" r:id="rId18"/>
    <sheet name="B.11 OSTAL" sheetId="24" r:id="rId19"/>
    <sheet name="C.1 JOG" sheetId="30" r:id="rId20"/>
    <sheet name="D.1 OKOL" sheetId="33" r:id="rId21"/>
    <sheet name="PROMETNE POV" sheetId="37" r:id="rId22"/>
    <sheet name="REKAP_PROMET" sheetId="38" r:id="rId23"/>
    <sheet name="1.RAZDJELNICI" sheetId="41" r:id="rId24"/>
    <sheet name="2.RASVJETA" sheetId="42" r:id="rId25"/>
    <sheet name="3.V.RASVJETA" sheetId="43" r:id="rId26"/>
    <sheet name="4.KABELI I POLICE" sheetId="44" r:id="rId27"/>
    <sheet name="5.INSTAL.MAT.I PRIBOR" sheetId="45" r:id="rId28"/>
    <sheet name="6.EMP" sheetId="46" r:id="rId29"/>
    <sheet name="7.GROMOBRAN" sheetId="47" r:id="rId30"/>
    <sheet name="8.STRUKTURNO" sheetId="48" r:id="rId31"/>
    <sheet name="9.DTK" sheetId="49" r:id="rId32"/>
    <sheet name="10.ZAS" sheetId="50" r:id="rId33"/>
    <sheet name="11.AGREGAT" sheetId="51" r:id="rId34"/>
    <sheet name="12.ODIMLJAVANJE" sheetId="52" r:id="rId35"/>
    <sheet name="13.OSTALI RADOVI" sheetId="53" r:id="rId36"/>
    <sheet name="EL-REKAPITULACIJA" sheetId="54" r:id="rId37"/>
    <sheet name="Troskovnik vodovoda i odvodnje" sheetId="57" r:id="rId38"/>
    <sheet name="VGH" sheetId="59" r:id="rId39"/>
    <sheet name="REKAPITULACIJA_UKUPNO" sheetId="60" r:id="rId40"/>
  </sheets>
  <externalReferences>
    <externalReference r:id="rId41"/>
  </externalReferences>
  <definedNames>
    <definedName name="_bod1">#REF!</definedName>
    <definedName name="BOD">#REF!</definedName>
    <definedName name="BODIC">#REF!</definedName>
    <definedName name="dwqd">#REF!</definedName>
    <definedName name="Excel_BuiltIn_Print_Area_1">#REF!</definedName>
    <definedName name="Excel_BuiltIn_Print_Area_1___1">#REF!</definedName>
    <definedName name="Excel_BuiltIn_Print_Area_9">"$"</definedName>
    <definedName name="Excel_BuiltIn_Print_Titles_1">#REF!</definedName>
    <definedName name="Excel_BuiltIn_Print_Titles_1__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6___6">#REF!</definedName>
    <definedName name="Excel_BuiltIn_Print_Titles_7">"$"</definedName>
    <definedName name="Excel_BuiltIn_Print_Titles_8">#REF!</definedName>
    <definedName name="Excel_BuiltIn_Print_Titles_9">"$"</definedName>
    <definedName name="_xlnm.Print_Titles" localSheetId="23">'1.RAZDJELNICI'!#REF!</definedName>
    <definedName name="_xlnm.Print_Titles" localSheetId="32">'10.ZAS'!#REF!</definedName>
    <definedName name="_xlnm.Print_Titles" localSheetId="33">'11.AGREGAT'!#REF!</definedName>
    <definedName name="_xlnm.Print_Titles" localSheetId="34">'12.ODIMLJAVANJE'!#REF!</definedName>
    <definedName name="_xlnm.Print_Titles" localSheetId="35">'13.OSTALI RADOVI'!#REF!</definedName>
    <definedName name="_xlnm.Print_Titles" localSheetId="24">'2.RASVJETA'!#REF!</definedName>
    <definedName name="_xlnm.Print_Titles" localSheetId="25">'3.V.RASVJETA'!#REF!</definedName>
    <definedName name="_xlnm.Print_Titles" localSheetId="26">'4.KABELI I POLICE'!#REF!</definedName>
    <definedName name="_xlnm.Print_Titles" localSheetId="27">'5.INSTAL.MAT.I PRIBOR'!#REF!</definedName>
    <definedName name="_xlnm.Print_Titles" localSheetId="28">'6.EMP'!#REF!</definedName>
    <definedName name="_xlnm.Print_Titles" localSheetId="29">'7.GROMOBRAN'!#REF!</definedName>
    <definedName name="_xlnm.Print_Titles" localSheetId="30">'8.STRUKTURNO'!#REF!</definedName>
    <definedName name="_xlnm.Print_Titles" localSheetId="31">'9.DTK'!#REF!</definedName>
    <definedName name="_xlnm.Print_Titles" localSheetId="2">'A.1 PRIP'!$3:$3</definedName>
    <definedName name="_xlnm.Print_Titles" localSheetId="3">'A.2 ZEM'!$1:$1</definedName>
    <definedName name="_xlnm.Print_Titles" localSheetId="4">'A.3 AB'!$1:$1</definedName>
    <definedName name="_xlnm.Print_Titles" localSheetId="5">'A.4 ARM'!$1:$1</definedName>
    <definedName name="_xlnm.Print_Titles" localSheetId="6">'A.5 ZID'!$1:$1</definedName>
    <definedName name="_xlnm.Print_Titles" localSheetId="7">'A.6 ČEL'!$1:$1</definedName>
    <definedName name="_xlnm.Print_Titles" localSheetId="8">'B.1 HI'!$1:$1</definedName>
    <definedName name="_xlnm.Print_Titles" localSheetId="17">'B.10 BRAV'!$1:$1</definedName>
    <definedName name="_xlnm.Print_Titles" localSheetId="18">'B.11 OSTAL'!$1:$1</definedName>
    <definedName name="_xlnm.Print_Titles" localSheetId="9">'B.2 KROV'!$1:$1</definedName>
    <definedName name="_xlnm.Print_Titles" localSheetId="10">'B.3 GK'!$1:$1</definedName>
    <definedName name="_xlnm.Print_Titles" localSheetId="11">'B.4 KER'!$1:$1</definedName>
    <definedName name="_xlnm.Print_Titles" localSheetId="12">'B.5 FAS'!$1:$1</definedName>
    <definedName name="_xlnm.Print_Titles" localSheetId="13">'B.6 LIM'!$3:$3</definedName>
    <definedName name="_xlnm.Print_Titles" localSheetId="14">'B.7 POD'!$1:$1</definedName>
    <definedName name="_xlnm.Print_Titles" localSheetId="15">'B.8 LIČ'!$1:$1</definedName>
    <definedName name="_xlnm.Print_Titles" localSheetId="16">'B.9 STOL'!$1:$1</definedName>
    <definedName name="_xlnm.Print_Titles" localSheetId="19">'C.1 JOG'!$1:$1</definedName>
    <definedName name="_xlnm.Print_Titles" localSheetId="20">'D.1 OKOL'!$1:$1</definedName>
    <definedName name="_xlnm.Print_Titles" localSheetId="36">'EL-REKAPITULACIJA'!#REF!</definedName>
    <definedName name="_xlnm.Print_Titles" localSheetId="21">'PROMETNE POV'!$1:$1</definedName>
    <definedName name="_xlnm.Print_Titles" localSheetId="37">'Troskovnik vodovoda i odvodnje'!$59:$64</definedName>
    <definedName name="_xlnm.Print_Titles" localSheetId="38">VGH!$1:$2</definedName>
    <definedName name="kod">#REF!</definedName>
    <definedName name="labellla">#REF!</definedName>
    <definedName name="OLE_LINK1" localSheetId="38">VGH!#REF!</definedName>
    <definedName name="OLE_LINK2" localSheetId="38">VGH!#REF!</definedName>
    <definedName name="_xlnm.Print_Area" localSheetId="23">'1.RAZDJELNICI'!$A$1:$F$126</definedName>
    <definedName name="_xlnm.Print_Area" localSheetId="32">'10.ZAS'!$A$1:$F$63</definedName>
    <definedName name="_xlnm.Print_Area" localSheetId="33">'11.AGREGAT'!$A$1:$F$42</definedName>
    <definedName name="_xlnm.Print_Area" localSheetId="34">'12.ODIMLJAVANJE'!$A$1:$F$47</definedName>
    <definedName name="_xlnm.Print_Area" localSheetId="35">'13.OSTALI RADOVI'!$A$1:$F$28</definedName>
    <definedName name="_xlnm.Print_Area" localSheetId="24">'2.RASVJETA'!$A$1:$F$92</definedName>
    <definedName name="_xlnm.Print_Area" localSheetId="25">'3.V.RASVJETA'!$A$1:$F$107</definedName>
    <definedName name="_xlnm.Print_Area" localSheetId="26">'4.KABELI I POLICE'!$A$1:$F$111</definedName>
    <definedName name="_xlnm.Print_Area" localSheetId="27">'5.INSTAL.MAT.I PRIBOR'!$A$1:$F$150</definedName>
    <definedName name="_xlnm.Print_Area" localSheetId="28">'6.EMP'!$A$1:$F$38</definedName>
    <definedName name="_xlnm.Print_Area" localSheetId="29">'7.GROMOBRAN'!$A$1:$F$70</definedName>
    <definedName name="_xlnm.Print_Area" localSheetId="30">'8.STRUKTURNO'!$A$1:$F$98</definedName>
    <definedName name="_xlnm.Print_Area" localSheetId="31">'9.DTK'!$A$1:$F$43</definedName>
    <definedName name="_xlnm.Print_Area" localSheetId="2">'A.1 PRIP'!$A$1:$F$12</definedName>
    <definedName name="_xlnm.Print_Area" localSheetId="3">'A.2 ZEM'!$A$1:$F$18</definedName>
    <definedName name="_xlnm.Print_Area" localSheetId="4">'A.3 AB'!$A$1:$F$97</definedName>
    <definedName name="_xlnm.Print_Area" localSheetId="5">'A.4 ARM'!$A$1:$F$11</definedName>
    <definedName name="_xlnm.Print_Area" localSheetId="6">'A.5 ZID'!$A$1:$F$21</definedName>
    <definedName name="_xlnm.Print_Area" localSheetId="7">'A.6 ČEL'!$A$1:$F$14</definedName>
    <definedName name="_xlnm.Print_Area" localSheetId="8">'B.1 HI'!$A$1:$F$19</definedName>
    <definedName name="_xlnm.Print_Area" localSheetId="17">'B.10 BRAV'!$A$1:$F$34</definedName>
    <definedName name="_xlnm.Print_Area" localSheetId="18">'B.11 OSTAL'!$A$1:$F$13</definedName>
    <definedName name="_xlnm.Print_Area" localSheetId="9">'B.2 KROV'!$A$1:$F$26</definedName>
    <definedName name="_xlnm.Print_Area" localSheetId="10">'B.3 GK'!$A$1:$F$39</definedName>
    <definedName name="_xlnm.Print_Area" localSheetId="11">'B.4 KER'!$A$1:$F$8</definedName>
    <definedName name="_xlnm.Print_Area" localSheetId="12">'B.5 FAS'!$A$1:$F$41</definedName>
    <definedName name="_xlnm.Print_Area" localSheetId="13">'B.6 LIM'!$A$1:$F$18</definedName>
    <definedName name="_xlnm.Print_Area" localSheetId="14">'B.7 POD'!$A$1:$F$16</definedName>
    <definedName name="_xlnm.Print_Area" localSheetId="15">'B.8 LIČ'!$A$1:$F$13</definedName>
    <definedName name="_xlnm.Print_Area" localSheetId="16">'B.9 STOL'!$A$1:$F$58</definedName>
    <definedName name="_xlnm.Print_Area" localSheetId="19">'C.1 JOG'!$A$1:$F$13</definedName>
    <definedName name="_xlnm.Print_Area" localSheetId="20">'D.1 OKOL'!$A$1:$F$60</definedName>
    <definedName name="_xlnm.Print_Area" localSheetId="36">'EL-REKAPITULACIJA'!$A$1:$E$43</definedName>
    <definedName name="_xlnm.Print_Area" localSheetId="0">NASLOV!$A$1:$B$48</definedName>
    <definedName name="_xlnm.Print_Area" localSheetId="21">'PROMETNE POV'!$A$1:$F$277</definedName>
    <definedName name="_xlnm.Print_Area" localSheetId="1">REKAP!$A$1:$C$37</definedName>
    <definedName name="_xlnm.Print_Area" localSheetId="39">REKAPITULACIJA_UKUPNO!$A$1:$C$26</definedName>
    <definedName name="_xlnm.Print_Area" localSheetId="37">'Troskovnik vodovoda i odvodnje'!$A$1:$F$560</definedName>
    <definedName name="_xlnm.Print_Area" localSheetId="38">VGH!$A$1:$F$554</definedName>
    <definedName name="Print_Area_MI">'[1]F.9.ANTENE'!#REF!</definedName>
    <definedName name="rdmrab">#REF!</definedName>
    <definedName name="ritrab">#REF!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7" i="7" l="1"/>
  <c r="A28" i="62" l="1"/>
  <c r="F32" i="62"/>
  <c r="F31" i="62"/>
  <c r="F30" i="62"/>
  <c r="F29" i="62"/>
  <c r="F28" i="62"/>
  <c r="F24" i="62"/>
  <c r="F23" i="62"/>
  <c r="F22" i="62"/>
  <c r="F21" i="62"/>
  <c r="F20" i="62"/>
  <c r="F19" i="62"/>
  <c r="F18" i="62"/>
  <c r="F17" i="62"/>
  <c r="F16" i="62"/>
  <c r="F15" i="62"/>
  <c r="F14" i="62"/>
  <c r="F13" i="62"/>
  <c r="A13" i="62"/>
  <c r="A14" i="62" s="1"/>
  <c r="A15" i="62" s="1"/>
  <c r="A16" i="62" s="1"/>
  <c r="A17" i="62" s="1"/>
  <c r="A18" i="62" s="1"/>
  <c r="A19" i="62" s="1"/>
  <c r="A20" i="62" s="1"/>
  <c r="A21" i="62" s="1"/>
  <c r="A22" i="62" s="1"/>
  <c r="A23" i="62" s="1"/>
  <c r="A24" i="62" s="1"/>
  <c r="F56" i="61"/>
  <c r="F55" i="61"/>
  <c r="F54" i="61"/>
  <c r="F53" i="61"/>
  <c r="F52" i="61"/>
  <c r="A52" i="61"/>
  <c r="A53" i="61" s="1"/>
  <c r="A54" i="61" s="1"/>
  <c r="A55" i="61" s="1"/>
  <c r="A56" i="61" s="1"/>
  <c r="F45" i="61"/>
  <c r="F44" i="61"/>
  <c r="F43" i="61"/>
  <c r="F42" i="61"/>
  <c r="F41" i="61"/>
  <c r="F40" i="61"/>
  <c r="F39" i="61"/>
  <c r="F38" i="61"/>
  <c r="F37" i="61"/>
  <c r="F36" i="61"/>
  <c r="F35" i="61"/>
  <c r="F34" i="61"/>
  <c r="F33" i="61"/>
  <c r="F32" i="61"/>
  <c r="F31" i="61"/>
  <c r="F30" i="61"/>
  <c r="F29" i="61"/>
  <c r="F28" i="61"/>
  <c r="F27" i="61"/>
  <c r="F26" i="61"/>
  <c r="F25" i="61"/>
  <c r="A25" i="61"/>
  <c r="A26" i="61" s="1"/>
  <c r="A27" i="61" s="1"/>
  <c r="A28" i="61" s="1"/>
  <c r="A29" i="61" s="1"/>
  <c r="A30" i="61" s="1"/>
  <c r="A31" i="61" s="1"/>
  <c r="A32" i="61" s="1"/>
  <c r="A33" i="61" s="1"/>
  <c r="A34" i="61" s="1"/>
  <c r="A35" i="61" s="1"/>
  <c r="A36" i="61" s="1"/>
  <c r="A37" i="61" s="1"/>
  <c r="A38" i="61" s="1"/>
  <c r="A39" i="61" s="1"/>
  <c r="A40" i="61" s="1"/>
  <c r="A41" i="61" s="1"/>
  <c r="A42" i="61" s="1"/>
  <c r="A43" i="61" s="1"/>
  <c r="A44" i="61" s="1"/>
  <c r="F21" i="61"/>
  <c r="F20" i="61"/>
  <c r="F19" i="61"/>
  <c r="F18" i="61"/>
  <c r="F17" i="61"/>
  <c r="F16" i="61"/>
  <c r="F15" i="61"/>
  <c r="F14" i="61"/>
  <c r="F13" i="61"/>
  <c r="F12" i="61"/>
  <c r="F11" i="61"/>
  <c r="A11" i="61"/>
  <c r="A12" i="61" s="1"/>
  <c r="A13" i="61" s="1"/>
  <c r="A14" i="61" s="1"/>
  <c r="A15" i="61" s="1"/>
  <c r="A16" i="61" s="1"/>
  <c r="A17" i="61" s="1"/>
  <c r="A18" i="61" s="1"/>
  <c r="A19" i="61" s="1"/>
  <c r="A20" i="61" s="1"/>
  <c r="A21" i="61" s="1"/>
  <c r="F10" i="61"/>
  <c r="A10" i="61"/>
  <c r="F25" i="62" l="1"/>
  <c r="F46" i="61"/>
  <c r="F22" i="61"/>
  <c r="F57" i="61"/>
  <c r="F58" i="61"/>
  <c r="C22" i="5" s="1"/>
  <c r="F33" i="62"/>
  <c r="F34" i="62" s="1"/>
  <c r="C23" i="5" s="1"/>
  <c r="F528" i="59"/>
  <c r="F64" i="47"/>
  <c r="F184" i="37"/>
  <c r="D11" i="33"/>
  <c r="D17" i="33" l="1"/>
  <c r="D14" i="33"/>
  <c r="D10" i="20"/>
  <c r="D12" i="18"/>
  <c r="D39" i="14"/>
  <c r="D7" i="29"/>
  <c r="D25" i="28"/>
  <c r="D20" i="28"/>
  <c r="D18" i="17"/>
  <c r="D13" i="15"/>
  <c r="D11" i="15"/>
  <c r="D88" i="7"/>
  <c r="D84" i="7"/>
  <c r="D69" i="7"/>
  <c r="D59" i="7"/>
  <c r="D40" i="7"/>
  <c r="D27" i="7"/>
  <c r="D26" i="7"/>
  <c r="D24" i="7"/>
  <c r="D22" i="7"/>
  <c r="D19" i="7"/>
  <c r="D17" i="7"/>
  <c r="D14" i="7"/>
  <c r="D13" i="7"/>
  <c r="D10" i="7"/>
  <c r="D9" i="7"/>
  <c r="F29" i="14" l="1"/>
  <c r="F548" i="59" l="1"/>
  <c r="F546" i="59"/>
  <c r="F544" i="59"/>
  <c r="F541" i="59"/>
  <c r="F535" i="59"/>
  <c r="F531" i="59"/>
  <c r="F520" i="59"/>
  <c r="F517" i="59"/>
  <c r="F514" i="59"/>
  <c r="F513" i="59"/>
  <c r="F512" i="59"/>
  <c r="F511" i="59"/>
  <c r="F507" i="59"/>
  <c r="F506" i="59"/>
  <c r="F505" i="59"/>
  <c r="F495" i="59"/>
  <c r="F485" i="59"/>
  <c r="F484" i="59"/>
  <c r="F474" i="59"/>
  <c r="F465" i="59"/>
  <c r="F455" i="59"/>
  <c r="F445" i="59"/>
  <c r="F435" i="59"/>
  <c r="F434" i="59"/>
  <c r="F433" i="59"/>
  <c r="F428" i="59"/>
  <c r="F412" i="59"/>
  <c r="F399" i="59"/>
  <c r="F384" i="59"/>
  <c r="F369" i="59"/>
  <c r="F361" i="59"/>
  <c r="F356" i="59"/>
  <c r="F355" i="59"/>
  <c r="F354" i="59"/>
  <c r="F353" i="59"/>
  <c r="F352" i="59"/>
  <c r="F351" i="59"/>
  <c r="F350" i="59"/>
  <c r="F345" i="59"/>
  <c r="F340" i="59"/>
  <c r="F330" i="59"/>
  <c r="F322" i="59"/>
  <c r="F320" i="59"/>
  <c r="F314" i="59"/>
  <c r="F308" i="59"/>
  <c r="F295" i="59"/>
  <c r="F289" i="59"/>
  <c r="F282" i="59"/>
  <c r="F274" i="59"/>
  <c r="F266" i="59"/>
  <c r="F258" i="59"/>
  <c r="F251" i="59"/>
  <c r="F243" i="59"/>
  <c r="F235" i="59"/>
  <c r="F227" i="59"/>
  <c r="F219" i="59"/>
  <c r="F208" i="59"/>
  <c r="F207" i="59"/>
  <c r="F195" i="59"/>
  <c r="F193" i="59"/>
  <c r="F191" i="59"/>
  <c r="F186" i="59"/>
  <c r="F184" i="59"/>
  <c r="F183" i="59"/>
  <c r="F182" i="59"/>
  <c r="F181" i="59"/>
  <c r="F180" i="59"/>
  <c r="F179" i="59"/>
  <c r="F178" i="59"/>
  <c r="F175" i="59"/>
  <c r="F174" i="59"/>
  <c r="F173" i="59"/>
  <c r="F172" i="59"/>
  <c r="F171" i="59"/>
  <c r="F170" i="59"/>
  <c r="F169" i="59"/>
  <c r="F160" i="59"/>
  <c r="F159" i="59"/>
  <c r="F158" i="59"/>
  <c r="F149" i="59"/>
  <c r="F138" i="59"/>
  <c r="F129" i="59"/>
  <c r="F109" i="59"/>
  <c r="F92" i="59"/>
  <c r="F75" i="59"/>
  <c r="F55" i="59"/>
  <c r="F558" i="57"/>
  <c r="F554" i="57"/>
  <c r="F550" i="57"/>
  <c r="F546" i="57"/>
  <c r="F542" i="57"/>
  <c r="F538" i="57"/>
  <c r="F529" i="57"/>
  <c r="F528" i="57"/>
  <c r="F527" i="57"/>
  <c r="F522" i="57"/>
  <c r="F521" i="57"/>
  <c r="F520" i="57"/>
  <c r="F515" i="57"/>
  <c r="F514" i="57"/>
  <c r="F513" i="57"/>
  <c r="F512" i="57"/>
  <c r="F506" i="57"/>
  <c r="F505" i="57"/>
  <c r="F499" i="57"/>
  <c r="F498" i="57"/>
  <c r="F497" i="57"/>
  <c r="F496" i="57"/>
  <c r="F490" i="57"/>
  <c r="F489" i="57"/>
  <c r="F488" i="57"/>
  <c r="F487" i="57"/>
  <c r="F473" i="57"/>
  <c r="F469" i="57"/>
  <c r="F467" i="57"/>
  <c r="F461" i="57"/>
  <c r="F456" i="57"/>
  <c r="F451" i="57"/>
  <c r="F446" i="57"/>
  <c r="F442" i="57"/>
  <c r="F437" i="57"/>
  <c r="F433" i="57"/>
  <c r="F428" i="57"/>
  <c r="F424" i="57"/>
  <c r="F423" i="57"/>
  <c r="F422" i="57"/>
  <c r="F421" i="57"/>
  <c r="F416" i="57"/>
  <c r="F411" i="57"/>
  <c r="F410" i="57"/>
  <c r="F397" i="57"/>
  <c r="F393" i="57"/>
  <c r="F389" i="57"/>
  <c r="F384" i="57"/>
  <c r="F379" i="57"/>
  <c r="F374" i="57"/>
  <c r="F370" i="57"/>
  <c r="F365" i="57"/>
  <c r="F364" i="57"/>
  <c r="F363" i="57"/>
  <c r="F362" i="57"/>
  <c r="F357" i="57"/>
  <c r="F356" i="57"/>
  <c r="F355" i="57"/>
  <c r="F354" i="57"/>
  <c r="F347" i="57"/>
  <c r="F341" i="57"/>
  <c r="F340" i="57"/>
  <c r="F325" i="57"/>
  <c r="F323" i="57"/>
  <c r="F316" i="57"/>
  <c r="F309" i="57"/>
  <c r="F307" i="57"/>
  <c r="F303" i="57"/>
  <c r="F299" i="57"/>
  <c r="F295" i="57"/>
  <c r="F291" i="57"/>
  <c r="F283" i="57"/>
  <c r="F282" i="57"/>
  <c r="F281" i="57"/>
  <c r="F273" i="57"/>
  <c r="F269" i="57"/>
  <c r="F268" i="57"/>
  <c r="F267" i="57"/>
  <c r="F266" i="57"/>
  <c r="F258" i="57"/>
  <c r="F257" i="57"/>
  <c r="F243" i="57"/>
  <c r="F239" i="57"/>
  <c r="F235" i="57"/>
  <c r="F230" i="57"/>
  <c r="F226" i="57"/>
  <c r="F222" i="57"/>
  <c r="F221" i="57"/>
  <c r="F220" i="57"/>
  <c r="F219" i="57"/>
  <c r="F210" i="57"/>
  <c r="F209" i="57"/>
  <c r="F208" i="57"/>
  <c r="F207" i="57"/>
  <c r="F206" i="57"/>
  <c r="F205" i="57"/>
  <c r="F204" i="57"/>
  <c r="F203" i="57"/>
  <c r="F202" i="57"/>
  <c r="F201" i="57"/>
  <c r="F185" i="57"/>
  <c r="F181" i="57"/>
  <c r="F177" i="57"/>
  <c r="F173" i="57"/>
  <c r="F169" i="57"/>
  <c r="F168" i="57"/>
  <c r="F167" i="57"/>
  <c r="F166" i="57"/>
  <c r="F165" i="57"/>
  <c r="F159" i="57"/>
  <c r="F158" i="57"/>
  <c r="F154" i="57"/>
  <c r="F153" i="57"/>
  <c r="F149" i="57"/>
  <c r="F148" i="57"/>
  <c r="F144" i="57"/>
  <c r="F143" i="57"/>
  <c r="F138" i="57"/>
  <c r="F134" i="57"/>
  <c r="F133" i="57"/>
  <c r="F132" i="57"/>
  <c r="F131" i="57"/>
  <c r="F126" i="57"/>
  <c r="F122" i="57"/>
  <c r="F121" i="57"/>
  <c r="F117" i="57"/>
  <c r="F116" i="57"/>
  <c r="F110" i="57"/>
  <c r="F105" i="57"/>
  <c r="F104" i="57"/>
  <c r="F94" i="57"/>
  <c r="F90" i="57"/>
  <c r="F86" i="57"/>
  <c r="F82" i="57"/>
  <c r="F73" i="57"/>
  <c r="F75" i="57" s="1"/>
  <c r="F22" i="57" s="1"/>
  <c r="F22" i="53"/>
  <c r="F20" i="53"/>
  <c r="F42" i="52"/>
  <c r="F40" i="52"/>
  <c r="F34" i="52"/>
  <c r="F30" i="52"/>
  <c r="F28" i="52"/>
  <c r="F27" i="52"/>
  <c r="F24" i="52"/>
  <c r="F22" i="52"/>
  <c r="F18" i="52"/>
  <c r="F14" i="52"/>
  <c r="F10" i="52"/>
  <c r="F6" i="52"/>
  <c r="F38" i="51"/>
  <c r="F32" i="51"/>
  <c r="F41" i="51" s="1"/>
  <c r="E28" i="54" s="1"/>
  <c r="F60" i="50"/>
  <c r="F58" i="50"/>
  <c r="F55" i="50"/>
  <c r="F52" i="50"/>
  <c r="F50" i="50"/>
  <c r="F40" i="50"/>
  <c r="F38" i="50"/>
  <c r="F35" i="50"/>
  <c r="F23" i="50"/>
  <c r="F6" i="50"/>
  <c r="F39" i="49"/>
  <c r="F36" i="49"/>
  <c r="F33" i="49"/>
  <c r="F30" i="49"/>
  <c r="F27" i="49"/>
  <c r="F24" i="49"/>
  <c r="F22" i="49"/>
  <c r="F19" i="49"/>
  <c r="F17" i="49"/>
  <c r="F15" i="49"/>
  <c r="F13" i="49"/>
  <c r="F11" i="49"/>
  <c r="F8" i="49"/>
  <c r="F6" i="49"/>
  <c r="F93" i="48"/>
  <c r="F91" i="48"/>
  <c r="F89" i="48"/>
  <c r="F88" i="48"/>
  <c r="F83" i="48"/>
  <c r="F79" i="48"/>
  <c r="F75" i="48"/>
  <c r="F67" i="48"/>
  <c r="F65" i="48"/>
  <c r="F63" i="48"/>
  <c r="F61" i="48"/>
  <c r="F59" i="48"/>
  <c r="F57" i="48"/>
  <c r="F55" i="48"/>
  <c r="F53" i="48"/>
  <c r="F51" i="48"/>
  <c r="F49" i="48"/>
  <c r="F47" i="48"/>
  <c r="F45" i="48"/>
  <c r="F43" i="48"/>
  <c r="F41" i="48"/>
  <c r="F39" i="48"/>
  <c r="F36" i="48"/>
  <c r="F6" i="48"/>
  <c r="F62" i="47"/>
  <c r="F56" i="47"/>
  <c r="F54" i="47"/>
  <c r="F52" i="47"/>
  <c r="F50" i="47"/>
  <c r="F49" i="47"/>
  <c r="F46" i="47"/>
  <c r="F45" i="47"/>
  <c r="F44" i="47"/>
  <c r="F27" i="47"/>
  <c r="F25" i="47"/>
  <c r="F23" i="47"/>
  <c r="F21" i="47"/>
  <c r="F19" i="47"/>
  <c r="F17" i="47"/>
  <c r="F15" i="47"/>
  <c r="F13" i="47"/>
  <c r="F11" i="47"/>
  <c r="F9" i="47"/>
  <c r="F7" i="47"/>
  <c r="F33" i="46"/>
  <c r="F31" i="46"/>
  <c r="F29" i="46"/>
  <c r="F27" i="46"/>
  <c r="F25" i="46"/>
  <c r="F23" i="46"/>
  <c r="F21" i="46"/>
  <c r="F19" i="46"/>
  <c r="F17" i="46"/>
  <c r="F15" i="46"/>
  <c r="F13" i="46"/>
  <c r="F10" i="46"/>
  <c r="F6" i="46"/>
  <c r="F146" i="45"/>
  <c r="F144" i="45"/>
  <c r="F140" i="45"/>
  <c r="F137" i="45"/>
  <c r="F135" i="45"/>
  <c r="F133" i="45"/>
  <c r="F131" i="45"/>
  <c r="F127" i="45"/>
  <c r="F124" i="45"/>
  <c r="F120" i="45"/>
  <c r="F115" i="45"/>
  <c r="F112" i="45"/>
  <c r="F110" i="45"/>
  <c r="F108" i="45"/>
  <c r="F104" i="45"/>
  <c r="F96" i="45"/>
  <c r="F88" i="45"/>
  <c r="F84" i="45"/>
  <c r="F80" i="45"/>
  <c r="F76" i="45"/>
  <c r="F72" i="45"/>
  <c r="F66" i="45"/>
  <c r="F58" i="45"/>
  <c r="F54" i="45"/>
  <c r="F50" i="45"/>
  <c r="F42" i="45"/>
  <c r="F34" i="45"/>
  <c r="F26" i="45"/>
  <c r="F18" i="45"/>
  <c r="F10" i="45"/>
  <c r="F108" i="44"/>
  <c r="F105" i="44"/>
  <c r="F103" i="44"/>
  <c r="F102" i="44"/>
  <c r="F97" i="44"/>
  <c r="F95" i="44"/>
  <c r="F94" i="44"/>
  <c r="F93" i="44"/>
  <c r="F92" i="44"/>
  <c r="F89" i="44"/>
  <c r="F83" i="44"/>
  <c r="F81" i="44"/>
  <c r="F73" i="44"/>
  <c r="F72" i="44"/>
  <c r="F71" i="44"/>
  <c r="F70" i="44"/>
  <c r="F69" i="44"/>
  <c r="F68" i="44"/>
  <c r="F63" i="44"/>
  <c r="F62" i="44"/>
  <c r="F61" i="44"/>
  <c r="F57" i="44"/>
  <c r="F56" i="44"/>
  <c r="F52" i="44"/>
  <c r="F51" i="44"/>
  <c r="F50" i="44"/>
  <c r="F49" i="44"/>
  <c r="F47" i="44"/>
  <c r="F46" i="44"/>
  <c r="F45" i="44"/>
  <c r="F44" i="44"/>
  <c r="F43" i="44"/>
  <c r="F42" i="44"/>
  <c r="F41" i="44"/>
  <c r="F40" i="44"/>
  <c r="F37" i="44"/>
  <c r="F36" i="44"/>
  <c r="F35" i="44"/>
  <c r="F34" i="44"/>
  <c r="F33" i="44"/>
  <c r="F30" i="44"/>
  <c r="F26" i="44"/>
  <c r="F19" i="44"/>
  <c r="F17" i="44"/>
  <c r="F16" i="44"/>
  <c r="F15" i="44"/>
  <c r="F14" i="44"/>
  <c r="F13" i="44"/>
  <c r="F12" i="44"/>
  <c r="F11" i="44"/>
  <c r="F10" i="44"/>
  <c r="F9" i="44"/>
  <c r="F7" i="44"/>
  <c r="F103" i="43"/>
  <c r="F102" i="43"/>
  <c r="F101" i="43"/>
  <c r="F98" i="43"/>
  <c r="F95" i="43"/>
  <c r="F93" i="43"/>
  <c r="F90" i="43"/>
  <c r="F88" i="43"/>
  <c r="F86" i="43"/>
  <c r="F83" i="43"/>
  <c r="F80" i="43"/>
  <c r="F78" i="43"/>
  <c r="F76" i="43"/>
  <c r="F66" i="43"/>
  <c r="F56" i="43"/>
  <c r="F51" i="43"/>
  <c r="F46" i="43"/>
  <c r="F42" i="43"/>
  <c r="F35" i="43"/>
  <c r="F33" i="43"/>
  <c r="F31" i="43"/>
  <c r="F26" i="43"/>
  <c r="F21" i="43"/>
  <c r="F13" i="43"/>
  <c r="F8" i="43"/>
  <c r="F85" i="42"/>
  <c r="F80" i="42"/>
  <c r="F75" i="42"/>
  <c r="F70" i="42"/>
  <c r="F65" i="42"/>
  <c r="F60" i="42"/>
  <c r="F55" i="42"/>
  <c r="F50" i="42"/>
  <c r="F45" i="42"/>
  <c r="F40" i="42"/>
  <c r="F35" i="42"/>
  <c r="F30" i="42"/>
  <c r="F25" i="42"/>
  <c r="F20" i="42"/>
  <c r="F17" i="42"/>
  <c r="F12" i="42"/>
  <c r="F7" i="42"/>
  <c r="F122" i="41"/>
  <c r="F125" i="41" s="1"/>
  <c r="E7" i="54" s="1"/>
  <c r="F106" i="43" l="1"/>
  <c r="F37" i="46"/>
  <c r="F111" i="44"/>
  <c r="E13" i="54" s="1"/>
  <c r="F46" i="52"/>
  <c r="E30" i="54" s="1"/>
  <c r="F27" i="53"/>
  <c r="E32" i="54" s="1"/>
  <c r="F68" i="47"/>
  <c r="E19" i="54" s="1"/>
  <c r="E17" i="54"/>
  <c r="F149" i="45"/>
  <c r="E15" i="54" s="1"/>
  <c r="E11" i="54"/>
  <c r="F245" i="57"/>
  <c r="F28" i="57" s="1"/>
  <c r="F97" i="48"/>
  <c r="E22" i="54" s="1"/>
  <c r="F550" i="59"/>
  <c r="C8" i="60" s="1"/>
  <c r="F91" i="42"/>
  <c r="E9" i="54" s="1"/>
  <c r="F42" i="49"/>
  <c r="E24" i="54" s="1"/>
  <c r="F63" i="50"/>
  <c r="E26" i="54" s="1"/>
  <c r="F327" i="57"/>
  <c r="F30" i="57" s="1"/>
  <c r="F399" i="57"/>
  <c r="F32" i="57" s="1"/>
  <c r="F475" i="57"/>
  <c r="F34" i="57" s="1"/>
  <c r="F531" i="57"/>
  <c r="F36" i="57" s="1"/>
  <c r="F96" i="57"/>
  <c r="F24" i="57" s="1"/>
  <c r="F187" i="57"/>
  <c r="F26" i="57" s="1"/>
  <c r="F560" i="57"/>
  <c r="F38" i="57" s="1"/>
  <c r="E34" i="54" l="1"/>
  <c r="C6" i="60" s="1"/>
  <c r="F44" i="57"/>
  <c r="C7" i="60" s="1"/>
  <c r="F46" i="57" l="1"/>
  <c r="F48" i="57" s="1"/>
  <c r="F252" i="37"/>
  <c r="F244" i="37"/>
  <c r="F241" i="37"/>
  <c r="F239" i="37"/>
  <c r="F236" i="37"/>
  <c r="F233" i="37"/>
  <c r="F231" i="37"/>
  <c r="F228" i="37"/>
  <c r="F225" i="37"/>
  <c r="F222" i="37"/>
  <c r="F219" i="37"/>
  <c r="F212" i="37"/>
  <c r="F211" i="37"/>
  <c r="F210" i="37"/>
  <c r="F193" i="37"/>
  <c r="F190" i="37"/>
  <c r="F177" i="37"/>
  <c r="F170" i="37"/>
  <c r="F164" i="37"/>
  <c r="F160" i="37"/>
  <c r="F156" i="37"/>
  <c r="F151" i="37"/>
  <c r="F146" i="37"/>
  <c r="F140" i="37"/>
  <c r="F136" i="37"/>
  <c r="F128" i="37"/>
  <c r="F127" i="37"/>
  <c r="F126" i="37"/>
  <c r="F125" i="37"/>
  <c r="F103" i="37"/>
  <c r="F93" i="37"/>
  <c r="F82" i="37"/>
  <c r="F72" i="37"/>
  <c r="F66" i="37"/>
  <c r="F58" i="37"/>
  <c r="F48" i="37"/>
  <c r="F39" i="37"/>
  <c r="F36" i="37"/>
  <c r="F29" i="37"/>
  <c r="F20" i="37"/>
  <c r="F17" i="37"/>
  <c r="F195" i="37" l="1"/>
  <c r="F51" i="37"/>
  <c r="F254" i="37"/>
  <c r="F269" i="37" s="1"/>
  <c r="F261" i="37"/>
  <c r="F265" i="37"/>
  <c r="F105" i="37"/>
  <c r="F263" i="37" s="1"/>
  <c r="F247" i="37"/>
  <c r="F267" i="37" s="1"/>
  <c r="F271" i="37" l="1"/>
  <c r="F4" i="38" s="1"/>
  <c r="F6" i="38" s="1"/>
  <c r="F8" i="38" s="1"/>
  <c r="C5" i="60" l="1"/>
  <c r="F59" i="33" l="1"/>
  <c r="F56" i="33"/>
  <c r="A48" i="33"/>
  <c r="A51" i="33" s="1"/>
  <c r="A54" i="33" s="1"/>
  <c r="A57" i="33" s="1"/>
  <c r="F53" i="33"/>
  <c r="F50" i="33"/>
  <c r="F96" i="7" l="1"/>
  <c r="F13" i="20"/>
  <c r="F12" i="20"/>
  <c r="F26" i="28" l="1"/>
  <c r="F25" i="28"/>
  <c r="F35" i="28"/>
  <c r="A40" i="33" l="1"/>
  <c r="A43" i="33" s="1"/>
  <c r="F12" i="24" l="1"/>
  <c r="F45" i="33" l="1"/>
  <c r="F42" i="33"/>
  <c r="F41" i="33"/>
  <c r="F17" i="33"/>
  <c r="F14" i="33"/>
  <c r="F27" i="33"/>
  <c r="F26" i="33"/>
  <c r="F25" i="33"/>
  <c r="F24" i="33"/>
  <c r="F23" i="33"/>
  <c r="F22" i="33"/>
  <c r="F37" i="33"/>
  <c r="F36" i="33"/>
  <c r="F33" i="33"/>
  <c r="F32" i="33"/>
  <c r="F31" i="33"/>
  <c r="F30" i="33"/>
  <c r="F11" i="33" l="1"/>
  <c r="F60" i="33" s="1"/>
  <c r="A9" i="33"/>
  <c r="C31" i="5" l="1"/>
  <c r="A12" i="33"/>
  <c r="A15" i="33" s="1"/>
  <c r="F40" i="14" l="1"/>
  <c r="A9" i="30" l="1"/>
  <c r="A10" i="30" s="1"/>
  <c r="A11" i="30" s="1"/>
  <c r="A12" i="30" s="1"/>
  <c r="A7" i="24"/>
  <c r="A10" i="24" s="1"/>
  <c r="A11" i="24" s="1"/>
  <c r="A12" i="24" s="1"/>
  <c r="A7" i="21"/>
  <c r="A10" i="21" s="1"/>
  <c r="A7" i="20"/>
  <c r="A10" i="20" s="1"/>
  <c r="A11" i="20" s="1"/>
  <c r="A14" i="20" s="1"/>
  <c r="A15" i="20" s="1"/>
  <c r="A9" i="14"/>
  <c r="A11" i="14" s="1"/>
  <c r="A21" i="14" s="1"/>
  <c r="A30" i="14" s="1"/>
  <c r="A39" i="14" s="1"/>
  <c r="A40" i="14" s="1"/>
  <c r="A7" i="29"/>
  <c r="A17" i="28" l="1"/>
  <c r="A22" i="28" s="1"/>
  <c r="A7" i="17"/>
  <c r="A10" i="17" s="1"/>
  <c r="A11" i="17" s="1"/>
  <c r="A15" i="17" s="1"/>
  <c r="A12" i="10"/>
  <c r="A13" i="10" s="1"/>
  <c r="A14" i="10" s="1"/>
  <c r="A15" i="10" s="1"/>
  <c r="A16" i="10" s="1"/>
  <c r="A17" i="10" s="1"/>
  <c r="A18" i="10" s="1"/>
  <c r="A19" i="10" s="1"/>
  <c r="A20" i="10" s="1"/>
  <c r="A9" i="15"/>
  <c r="A9" i="9"/>
  <c r="A9" i="7"/>
  <c r="A10" i="7" s="1"/>
  <c r="A11" i="7" s="1"/>
  <c r="A12" i="7" s="1"/>
  <c r="A15" i="7" s="1"/>
  <c r="A20" i="7" s="1"/>
  <c r="A23" i="7" s="1"/>
  <c r="A25" i="7" s="1"/>
  <c r="A28" i="7" s="1"/>
  <c r="A38" i="7" s="1"/>
  <c r="A41" i="7" s="1"/>
  <c r="A54" i="7" s="1"/>
  <c r="A61" i="7" s="1"/>
  <c r="A93" i="7" s="1"/>
  <c r="A96" i="7" s="1"/>
  <c r="A10" i="6"/>
  <c r="A11" i="6" s="1"/>
  <c r="A12" i="6" s="1"/>
  <c r="A13" i="6" s="1"/>
  <c r="A17" i="6" s="1"/>
  <c r="A11" i="32"/>
  <c r="F11" i="32"/>
  <c r="F16" i="18"/>
  <c r="F15" i="18"/>
  <c r="A9" i="18"/>
  <c r="A10" i="18" s="1"/>
  <c r="A11" i="18" s="1"/>
  <c r="A12" i="18" s="1"/>
  <c r="A13" i="18" s="1"/>
  <c r="A24" i="28" l="1"/>
  <c r="A27" i="28" s="1"/>
  <c r="A32" i="28" s="1"/>
  <c r="A35" i="28" s="1"/>
  <c r="A36" i="28" s="1"/>
  <c r="A37" i="28" s="1"/>
  <c r="A38" i="28" s="1"/>
  <c r="F12" i="32"/>
  <c r="C5" i="5" s="1"/>
  <c r="A10" i="11" l="1"/>
  <c r="A16" i="11" s="1"/>
  <c r="A22" i="11" s="1"/>
  <c r="F11" i="24"/>
  <c r="F10" i="24" l="1"/>
  <c r="F9" i="24"/>
  <c r="F9" i="9" l="1"/>
  <c r="F50" i="7"/>
  <c r="F49" i="7"/>
  <c r="F20" i="10"/>
  <c r="F19" i="10"/>
  <c r="F18" i="10" l="1"/>
  <c r="F23" i="11" l="1"/>
  <c r="F24" i="11"/>
  <c r="F25" i="11"/>
  <c r="F39" i="14"/>
  <c r="F38" i="28" l="1"/>
  <c r="F37" i="28"/>
  <c r="F12" i="21" l="1"/>
  <c r="F11" i="21"/>
  <c r="F21" i="28"/>
  <c r="F15" i="20" l="1"/>
  <c r="F13" i="10" l="1"/>
  <c r="F16" i="17" l="1"/>
  <c r="F17" i="17"/>
  <c r="F18" i="17"/>
  <c r="F17" i="6"/>
  <c r="F44" i="7"/>
  <c r="F43" i="7"/>
  <c r="F31" i="7"/>
  <c r="F30" i="7"/>
  <c r="F19" i="7"/>
  <c r="F16" i="6"/>
  <c r="F17" i="18" l="1"/>
  <c r="F14" i="18" l="1"/>
  <c r="F12" i="18"/>
  <c r="F14" i="20" l="1"/>
  <c r="F21" i="11" l="1"/>
  <c r="F20" i="11"/>
  <c r="F19" i="11"/>
  <c r="F18" i="11"/>
  <c r="F17" i="11"/>
  <c r="F17" i="10"/>
  <c r="F14" i="11"/>
  <c r="F13" i="11"/>
  <c r="F12" i="11"/>
  <c r="F11" i="11"/>
  <c r="F15" i="11" l="1"/>
  <c r="F26" i="11" s="1"/>
  <c r="C15" i="5" s="1"/>
  <c r="F10" i="20"/>
  <c r="F9" i="20"/>
  <c r="F8" i="20" l="1"/>
  <c r="F16" i="20" s="1"/>
  <c r="C20" i="5" s="1"/>
  <c r="F10" i="14" l="1"/>
  <c r="F14" i="17"/>
  <c r="F12" i="17"/>
  <c r="F9" i="17" l="1"/>
  <c r="F20" i="28" l="1"/>
  <c r="F36" i="28"/>
  <c r="F30" i="14" l="1"/>
  <c r="F38" i="14"/>
  <c r="F21" i="14"/>
  <c r="F22" i="7" l="1"/>
  <c r="F11" i="7" l="1"/>
  <c r="F12" i="30" l="1"/>
  <c r="F11" i="30"/>
  <c r="F10" i="30"/>
  <c r="F9" i="30"/>
  <c r="F13" i="30" l="1"/>
  <c r="C28" i="5" s="1"/>
  <c r="F10" i="18" l="1"/>
  <c r="F12" i="10"/>
  <c r="F13" i="15"/>
  <c r="F11" i="15"/>
  <c r="F14" i="15" l="1"/>
  <c r="C10" i="5" s="1"/>
  <c r="F8" i="17"/>
  <c r="F14" i="10"/>
  <c r="F15" i="10"/>
  <c r="F20" i="14" l="1"/>
  <c r="F41" i="14" s="1"/>
  <c r="C18" i="5" l="1"/>
  <c r="F9" i="21"/>
  <c r="F8" i="21"/>
  <c r="F13" i="21" l="1"/>
  <c r="C21" i="5" s="1"/>
  <c r="F7" i="29" l="1"/>
  <c r="F23" i="28"/>
  <c r="F19" i="28"/>
  <c r="F18" i="28"/>
  <c r="F34" i="28"/>
  <c r="F33" i="28"/>
  <c r="F30" i="28"/>
  <c r="F29" i="28"/>
  <c r="F28" i="28"/>
  <c r="F92" i="7"/>
  <c r="F91" i="7"/>
  <c r="F89" i="7"/>
  <c r="F88" i="7"/>
  <c r="F39" i="28" l="1"/>
  <c r="C16" i="5"/>
  <c r="F8" i="29"/>
  <c r="C17" i="5" s="1"/>
  <c r="F82" i="7" l="1"/>
  <c r="F81" i="7"/>
  <c r="F79" i="7"/>
  <c r="F78" i="7"/>
  <c r="F76" i="7"/>
  <c r="F75" i="7"/>
  <c r="F73" i="7"/>
  <c r="F72" i="7"/>
  <c r="F85" i="7"/>
  <c r="F84" i="7"/>
  <c r="F70" i="7"/>
  <c r="F69" i="7"/>
  <c r="F67" i="7"/>
  <c r="F66" i="7"/>
  <c r="F64" i="7"/>
  <c r="F63" i="7"/>
  <c r="F60" i="7"/>
  <c r="F59" i="7"/>
  <c r="F57" i="7"/>
  <c r="F56" i="7"/>
  <c r="F47" i="7"/>
  <c r="F46" i="7"/>
  <c r="F53" i="7"/>
  <c r="F52" i="7"/>
  <c r="F24" i="7"/>
  <c r="F95" i="7" l="1"/>
  <c r="F94" i="7"/>
  <c r="F39" i="7"/>
  <c r="F40" i="7"/>
  <c r="F37" i="7"/>
  <c r="F27" i="7"/>
  <c r="F26" i="7"/>
  <c r="F33" i="7"/>
  <c r="F34" i="7"/>
  <c r="F36" i="7"/>
  <c r="F10" i="7"/>
  <c r="F17" i="7"/>
  <c r="F14" i="7"/>
  <c r="F13" i="7"/>
  <c r="F12" i="6" l="1"/>
  <c r="F10" i="17" l="1"/>
  <c r="F8" i="24"/>
  <c r="F13" i="24" s="1"/>
  <c r="C24" i="5" s="1"/>
  <c r="F11" i="18"/>
  <c r="F9" i="18"/>
  <c r="C14" i="5" l="1"/>
  <c r="F19" i="17"/>
  <c r="F18" i="18"/>
  <c r="C19" i="5" s="1"/>
  <c r="F16" i="10"/>
  <c r="F10" i="9"/>
  <c r="C8" i="5" s="1"/>
  <c r="F9" i="7"/>
  <c r="F15" i="6"/>
  <c r="F14" i="6"/>
  <c r="F21" i="10" l="1"/>
  <c r="C9" i="5" s="1"/>
  <c r="C25" i="5"/>
  <c r="C7" i="5"/>
  <c r="F11" i="6" l="1"/>
  <c r="F10" i="6"/>
  <c r="F18" i="6" s="1"/>
  <c r="C6" i="5"/>
  <c r="C11" i="5" s="1"/>
  <c r="C33" i="5" s="1"/>
  <c r="C4" i="60" s="1"/>
  <c r="C9" i="60" s="1"/>
  <c r="C12" i="60" s="1"/>
  <c r="C14" i="60" s="1"/>
  <c r="C16" i="60" s="1"/>
  <c r="C35" i="5" l="1"/>
  <c r="C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tc={794C8C58-BDE8-4A9F-B3F0-12E3BF0302FD}</author>
    <author>tc={957137FA-C8D0-48F1-9D1B-CC8690FAC45B}</author>
    <author>tc={15CA7F80-EA6C-4A14-A5F4-9545B72E5735}</author>
    <author>tc={C9B868CE-74BF-4001-8084-1A39BD07653F}</author>
    <author>tc={E643860A-9C78-46DF-B96E-AD4731A5076D}</author>
    <author>tc={BB6D8C1A-1976-4DE8-89DC-C1039666C3F4}</author>
  </authors>
  <commentList>
    <comment ref="E487" authorId="0" shapeId="0" xr:uid="{00000000-0006-0000-2500-000001000000}">
      <text>
        <t>[Komentar u obliku niti]
Vaša verzija programa Excel omogućuje vam da pročitate ovaj komentar u obliku niti, no sve će izmjene biti uklonjene ako datoteka bude otvorena u novijoj verziji programa Excel. Saznajte više: https://go.microsoft.com/fwlink/?linkid=870924
Komentar:
    korigirane cijene</t>
      </text>
    </comment>
    <comment ref="E496" authorId="1" shapeId="0" xr:uid="{00000000-0006-0000-2500-000002000000}">
      <text>
        <t>[Komentar u obliku niti]
Vaša verzija programa Excel omogućuje vam da pročitate ovaj komentar u obliku niti, no sve će izmjene biti uklonjene ako datoteka bude otvorena u novijoj verziji programa Excel. Saznajte više: https://go.microsoft.com/fwlink/?linkid=870924
Komentar:
    korigirana cijena</t>
      </text>
    </comment>
    <comment ref="E505" authorId="2" shapeId="0" xr:uid="{00000000-0006-0000-2500-000003000000}">
      <text>
        <t>[Komentar u obliku niti]
Vaša verzija programa Excel omogućuje vam da pročitate ovaj komentar u obliku niti, no sve će izmjene biti uklonjene ako datoteka bude otvorena u novijoj verziji programa Excel. Saznajte više: https://go.microsoft.com/fwlink/?linkid=870924
Komentar:
    korigirana cijena</t>
      </text>
    </comment>
    <comment ref="F507" authorId="3" shapeId="0" xr:uid="{00000000-0006-0000-2500-000004000000}">
      <text>
        <t>[Komentar u obliku niti]
Vaša verzija programa Excel omogućuje vam da pročitate ovaj komentar u obliku niti, no sve će izmjene biti uklonjene ako datoteka bude otvorena u novijoj verziji programa Excel. Saznajte više: https://go.microsoft.com/fwlink/?linkid=870924
Komentar:
    IZBAČENA STAVKA H.3.3 - SENZOR ZA ISPIRANJE</t>
      </text>
    </comment>
    <comment ref="E520" authorId="4" shapeId="0" xr:uid="{00000000-0006-0000-2500-000005000000}">
      <text>
        <t>[Komentar u obliku niti]
Vaša verzija programa Excel omogućuje vam da pročitate ovaj komentar u obliku niti, no sve će izmjene biti uklonjene ako datoteka bude otvorena u novijoj verziji programa Excel. Saznajte više: https://go.microsoft.com/fwlink/?linkid=870924
Komentar:
    korigirana cijena</t>
      </text>
    </comment>
    <comment ref="E527" authorId="5" shapeId="0" xr:uid="{00000000-0006-0000-2500-000006000000}">
      <text>
        <t>[Komentar u obliku niti]
Vaša verzija programa Excel omogućuje vam da pročitate ovaj komentar u obliku niti, no sve će izmjene biti uklonjene ako datoteka bude otvorena u novijoj verziji programa Excel. Saznajte više: https://go.microsoft.com/fwlink/?linkid=870924
Komentar:
    korigirane cijene</t>
      </text>
    </comment>
  </commentList>
</comments>
</file>

<file path=xl/sharedStrings.xml><?xml version="1.0" encoding="utf-8"?>
<sst xmlns="http://schemas.openxmlformats.org/spreadsheetml/2006/main" count="3950" uniqueCount="2080">
  <si>
    <t>INVESTITOR:</t>
  </si>
  <si>
    <t>NAZIV GRAĐEVINE:</t>
  </si>
  <si>
    <t>VATROGASNI DOM ŠKRLJEVO</t>
  </si>
  <si>
    <t>LOKACIJA:</t>
  </si>
  <si>
    <t xml:space="preserve">k.č.br. 371 i 378;  k.o. Škrljevo </t>
  </si>
  <si>
    <t xml:space="preserve">GRAD BAKAR
OIB: 31708325678
51222 Bakar, Primorje 39
</t>
  </si>
  <si>
    <t>DIREKTOR:</t>
  </si>
  <si>
    <t>Zdravko Jurčec, dipl. ing. građ.</t>
  </si>
  <si>
    <t>TROŠKOVNIK GRAĐEVINSKO OBRTNIČKIH RADOVA</t>
  </si>
  <si>
    <t>PROJEKTANT:</t>
  </si>
  <si>
    <t>Danijela Malekin, dipl. ing. arh.</t>
  </si>
  <si>
    <t>DATUM:</t>
  </si>
  <si>
    <t>r.b.</t>
  </si>
  <si>
    <t>opis stavke</t>
  </si>
  <si>
    <t>količina</t>
  </si>
  <si>
    <t>REKAPITULACIJA GRAĐEVINSKO OBRTNIČKI RADOVI</t>
  </si>
  <si>
    <t>SVEUKUPNO</t>
  </si>
  <si>
    <t>GRAĐEVINSKI RADOVI</t>
  </si>
  <si>
    <t>m²</t>
  </si>
  <si>
    <t>m³</t>
  </si>
  <si>
    <t>BETONSKI I ARMIRANOBETONSKI RADOVI</t>
  </si>
  <si>
    <t>ARMIRAČKI RADOVI</t>
  </si>
  <si>
    <t>NAPOMENA: Sve izvesti strogo prema statičkom proračunu.</t>
  </si>
  <si>
    <t>ZIDARSKI RADOVI</t>
  </si>
  <si>
    <t>Izvođač mora izvoditi radove sukladno standardima i propisima HRN-a, Pravilniku o tehničkim mjerama i uvjetima za izvođenje zidova zgrada.</t>
  </si>
  <si>
    <t>Prije uporabe određenih materijala treba predočiti nadzornom inženjeru, uvjerenje o kvaliteti materijala a tijekom izvođenja stalno obavljati redovnu kontrolu kakvoće prispjele količine.</t>
  </si>
  <si>
    <t>Materijali moraju odgovarati gore spomenutim standardima i HRN-u. Posebno se skreće pažnja da izvođač mora prije izvedbe izvršiti pregled podloge te prodore u zidu prema nacrtu. Sve eventualne neravnine s osnove loše pripremljene podloge izvesti će se na teret Izvoditelja.</t>
  </si>
  <si>
    <t>A.</t>
  </si>
  <si>
    <t>m2</t>
  </si>
  <si>
    <t>U cijenu uključiti sve radove i materijale. Izvoditi u svemu prema uputama odabranog proizvođača.</t>
  </si>
  <si>
    <t>polimercementno ljepilo minimalno 0,2 cm</t>
  </si>
  <si>
    <t>Vanjski zid sastoji se od slijedećih slojeva (izvana prema unutra):</t>
  </si>
  <si>
    <t>U stavci se obračunava toplinska izolacija zidova  prostora.</t>
  </si>
  <si>
    <t>polimercementna žbuka, armirana staklenom mrežicom - 0,5 cm</t>
  </si>
  <si>
    <t>ČELIČNA KONSTRUKCIJA</t>
  </si>
  <si>
    <t>FASADERSKI RADOVI</t>
  </si>
  <si>
    <t>GRAĐEVINSKO - OBRTNIČKI RADOVI</t>
  </si>
  <si>
    <t>HIDROIZOLACIJE</t>
  </si>
  <si>
    <t>LIMARSKI RADOVI</t>
  </si>
  <si>
    <t>SOBOSLIKARSKO-LIČILAČKI RADOVI</t>
  </si>
  <si>
    <t>STOLARSKI RADOVI</t>
  </si>
  <si>
    <t>BRAVARSKI RADOVI</t>
  </si>
  <si>
    <t>PODOPOLAGAČKI RADOVI</t>
  </si>
  <si>
    <t>a) beton</t>
  </si>
  <si>
    <t>b) oplata</t>
  </si>
  <si>
    <t>ploča debljine 14 cm</t>
  </si>
  <si>
    <t>ploča debljine 20 cm</t>
  </si>
  <si>
    <t>ploča debljine 16 cm</t>
  </si>
  <si>
    <t>zid debljine 20 cm</t>
  </si>
  <si>
    <t>zid debljine 25 cm</t>
  </si>
  <si>
    <t>stup dimenzija b/h = 40/40cm</t>
  </si>
  <si>
    <t>stup dimenzija b/h = 25/25cm</t>
  </si>
  <si>
    <t>greda dimenzije b/h = 40/80cm</t>
  </si>
  <si>
    <t>greda dimenzije b/h = 20/130cm</t>
  </si>
  <si>
    <t>greda dimenzije b/h = 20/20cm</t>
  </si>
  <si>
    <t>grede malog presjeka do 0,12 m2</t>
  </si>
  <si>
    <t>grede srednjeg presjeka do 0,30 m2</t>
  </si>
  <si>
    <t>Horizontalni serklaži dimenzija b/h = 20/20 i 20/25 cm</t>
  </si>
  <si>
    <t>kompl</t>
  </si>
  <si>
    <t>zidić debljine 15cm</t>
  </si>
  <si>
    <t>zidić u svojstvu grede, debljine 25cm</t>
  </si>
  <si>
    <t xml:space="preserve">a) Obloga zida ukupne debljine d = 9,25 cm. Ispuna mineralnom vunom debljine 8 cm na potkonstrukciji od CW 75 profila. Jednostruka obloga gipskartonskim pločama tipa ''Knauf diamant'' ili jednakovrijedno.
</t>
  </si>
  <si>
    <t xml:space="preserve">b) Obloga zida ukupne debljine d = 6,25 cm. Ispuna mineralnom vunom debljine 5 cm na potkonstrukciji od CW 50 profila. Jednostruka obloga gipskartonskim pločama tipa ''Knauf diamant'' ili jednakovrijedno.
</t>
  </si>
  <si>
    <t>KERAMIČARSKI RADOVI</t>
  </si>
  <si>
    <t>GIPSKARTONSKI RADOVI</t>
  </si>
  <si>
    <t>Izvedba "plivajućeg" poda koji se sastoji od slojeva:
 - „plivajući“ cementni estrih lagano armiran, dilatiran (2000 kg/m3), zaglađena gornja površina, debljine 10 cm
 - PE folija debljine 0,025cm
 - ekspandirani polistiren – EPS-150 (25 kg/m3), debljine 2 cm
 - elastificirani polistiren – EPS T (12 kg/m3), debljine 2 cm
 - razdjelna PE folija debljine 0,015 cm
Uz rubove postaviti traku debljine 1cm za sprečavanje širenja zvuka. Traka je uključena u jediničnu cijenu stavke.
Podovi pozicija P2.</t>
  </si>
  <si>
    <t>polimercementna žbuka, armirana steklenom mrežicom - 0,5 cm</t>
  </si>
  <si>
    <t>Obračun po m2 tlocrtne površine</t>
  </si>
  <si>
    <t>m</t>
  </si>
  <si>
    <t xml:space="preserve">Strojni široki iskop zemljanog i kamenog materijala (pretežito stijenske mase) bez obzira na kategoriju tla. Materijal iz iskopa dijelom probrati i koristiti za izradu nasipa. Uključivo utovar i odvoz viška materijala na deponij. Dno iskopa grubo planirati s točnošću ±3 cm. U cijeni i odvoz viška materijala na deponij. Obračun po m3 tla u sraslom stanju. </t>
  </si>
  <si>
    <t>Izvedba podložnog betona za trakaste temelje i temelje samce betonom klase C16/20, debljine 10 cm na pripremljenu podlogu. Obračun po m3 betona geometrijske osnove temelja - rastur je uračunat u geometrijsku osnovu</t>
  </si>
  <si>
    <t>NAPOMENA: Sve izvesti strogo prema statičkom proračunu, važećim propisima i normativima, te opisu stavka troškovnika. Radovi vezani za izvedbu priključaka instalacija nisu predmet obrade ovog troškovnika. Radovi vezani za okoliš obuhvaćeni su posebno.</t>
  </si>
  <si>
    <t>Betoniranje armiranobetonskih temelja za prihvat solarnih kolektora i vanjske VRV jedinice betonom razreda klase C 30/37. Uključivo izrada potrebnih  prodora za instalacije i sl. Eventualna rubna oplata uključena u jediničnu cijenu izvedbe.</t>
  </si>
  <si>
    <t>Betoniranje armiranobetonskih trakastih temelja i temelja samaca, betonom klase C 30/37. Uključivo izvedba prodora instalacija i sl.</t>
  </si>
  <si>
    <t>Betoniranje armiranobetonske podne ploče prizemlja, vodonepropusnim betonom klase C 25/30. Ploča se izvodi na pripremljenoj i zbijenoj podlozi. Eventualna rubna oplata uključena u jediničnu cijenu izvedbe.</t>
  </si>
  <si>
    <t>Betoniranje armiranobetonske podne ploče garaže i jame za pregled vozila, vodonepropusnim betonom klase C 30/37. Ploča se izvodi na pripremljenoj i zbijenoj podlozi. Eventualna rubna oplata uključena u jediničnu cijenu izvedbe.</t>
  </si>
  <si>
    <t>Betoniranje armirano betonske ravne ploče krova, vodonepropusnim betonom klase C 25/30, u glatkoj oplati, debljina ploče 20 cm.</t>
  </si>
  <si>
    <t>Betoniranje armiranobetonske kose ploče krova, vodonepropusnim betonom klase C 25/30, u glatkoj oplati.</t>
  </si>
  <si>
    <t>Betoniranje monolitnih armirano betonskih stepenica jame za pregled vozila, vodonepropusnim betonom klase C 25/30, u glatkoj oplati.</t>
  </si>
  <si>
    <t>Izvedba armiranobetonskih stupova pravokutnog presjeka, betonom klase C 25/30, u glatkoj oplati.</t>
  </si>
  <si>
    <t>Izvedba armiranobetonskih greda, nadvoja, serklaža pravokutnog presjeka,  betonom klase C 25/30, u glatkoj oplati.</t>
  </si>
  <si>
    <t>Izvedba AB parapetnog zida na krovu, visine 50cm,  betonom klase C 25/30, u glatkoj oplati.</t>
  </si>
  <si>
    <t>završna mineralna žbuka žbuka - 0,3 cm</t>
  </si>
  <si>
    <t xml:space="preserve">c) Obloga instalacijskog kanala ukupne debljine d = 6 cm. Dvostruka obloga vatrootpornim gips-kartonskim pločama na metalnoj potkonstrukciji.
</t>
  </si>
  <si>
    <t xml:space="preserve">Ventilirani fasadni sustav </t>
  </si>
  <si>
    <t>Pozicije VZ2, VZ2a. Obračun po m2.</t>
  </si>
  <si>
    <t xml:space="preserve">ETICS fasadni sustav </t>
  </si>
  <si>
    <t>Pozicije VZ1, VZ1a, VZ1b, VZ3. Obračun po m2.</t>
  </si>
  <si>
    <t>Pozicija VZ3a. Obračun po m2.</t>
  </si>
  <si>
    <t>ETICS fasadni sustav - između prozora na garaži.</t>
  </si>
  <si>
    <t>Izvedba vertikalne i horizontalne hidroizolacije s vanjske strane trakastog temelja i zidova.</t>
  </si>
  <si>
    <t>a) dobava materijala i postava horizontalne i vertikalne polimerbitumenske hidroizolacije s hladnim prednamazom - 0,5 cm na prethodno izvedene temelje i zidove. Uključiti temeljni prednamaz. Polaže se dvoslojna  bitumenska hidroizolacija sa uloškom iz staklene tkanine, punoplošno varenje za podlogu i međusobno. Uz sve rubove na prelazima iz horizontalnog u vertikalnu plohu ugraditi trokutasti kutni uložak od samogasivog ekspandiranog polistirena.
U cijenu uključiti sve radove i materijale. Izvoditi u svemu prema uputama odabranog proizvođača.
Obračun po m2</t>
  </si>
  <si>
    <t>a) hidroizolacija poda tuševa</t>
  </si>
  <si>
    <t>Fasadna skela</t>
  </si>
  <si>
    <t>b) hidroizolacija poda jame za pregled vozila</t>
  </si>
  <si>
    <t>toplinska izolacija polistirenskim pločama (EPS F, prema HRN EN 13163) - 8,0 cm</t>
  </si>
  <si>
    <t>toplinska izolacija polistirenskim pločama (EPS F, prema HRN EN 13163)  - 5,0 cm</t>
  </si>
  <si>
    <t>d) parna brana – PE folija, zavarena, d = 0,025 cm</t>
  </si>
  <si>
    <t>c) ekstrudirani polistiren (XPS), postava u dva sloja po 10 cm, ukupne debljine d =  20,0 cm</t>
  </si>
  <si>
    <t>e) parna brana – PE folija, zavarena, d = 0,025 cm</t>
  </si>
  <si>
    <t>c) hidroizolacija zidova uz tuš</t>
  </si>
  <si>
    <t>a) Postava PE folije, debljine d = 0,015 cm</t>
  </si>
  <si>
    <t>b) hidroizolacija polimernom hidrozolacijskom rakom na bazi TPO ili PVC, UV stabilna, debljine = 0,2 cm</t>
  </si>
  <si>
    <t>c) PES filc, geoteksti, d = 0,3 cm</t>
  </si>
  <si>
    <t>d) ekstrudirani polistiren (XPS), ukupne debljine d =  10,0 cm</t>
  </si>
  <si>
    <t>KROVOPOKRIVAČKI RADOVI</t>
  </si>
  <si>
    <t>Izvedba slojeva krova. Kosi krov, pozicija K1</t>
  </si>
  <si>
    <t>Izvedba slojeva krova. Ravan krov, pozicija K2</t>
  </si>
  <si>
    <t>a) hidroizolacija AB ploče ravnog krova</t>
  </si>
  <si>
    <t>b) hidroizolacija zidova uz ploču do visine cca 50 cm.</t>
  </si>
  <si>
    <t>IZRADA:
Prije početka izrade bravarije obavezno se moraju uskladiti mjere i količine na građevini. Željezni dijelovi spajaju se varenjem.
Svaki sastav (spoj) mora biti tako konstruktivno riješen da na vidljivim vanjskim površinama nema vidljivih vijaka. Svi vijci i ostali dijelovi spajanja moraju biti izvedeni od nehrđajućeg čelika, aluminija ili nekoga drugoga nekorodirajućeg materijala. Posebni umetci od PVC materijala moraju osigurati kvalitetan i čisti sastav dvaju profila. Radioničke nacrte i detalje izrađuje izvoditelj i obavezno ih daje na suglasnost projektantu. Svi tehnički i fizikalni zahtjevi trebaju biti ispunjeni prema propisima ili prema posebnim traženjima projektanta. Konstrukcija mora biti dimenzionirana tako da sigurno prihvaća opterećenje i funkcije elemenata. Sve nosive dijelove treba statički provjeriti.</t>
  </si>
  <si>
    <t>UGRADBA:
Svi se bravarski elementi u pravilu trebaju ugrađivati suhim postupkom bez uporabe morta, tj. na prethodno ugrađena sidra varenjem ili vijcima, ili pak pomoću plastičnih ili metalnih čepova. Sve sudarnice između metala i betona (zida) moraju biti brtvljene ili kitane akrilnim, silikonskim ili TIO kitom.
Za sve predviđene bravarske radove izvoditelj je dužan pribaviti ateste za kvalitetu materijala, površinsku obradu, ispravnost po izvoditelju predviđenih detalja i antikorozivnu zaštitu od odgovarajućih instituta.</t>
  </si>
  <si>
    <t>Izvedba laganog betona u padu, debljine 4-8 cm. Lagani beton (800 kg/m3), D1,4 razred čvrstoće LC 12/13.
Površine veće od 25 m2 obraditi izvedbom usječenih reški deb. 5 mm / do polovice visine / sa odnosom stranica nepodjeljenog polja 1:2,5, završno zaravnato "Al" letvom i zaglađeno za postavu hidroizolacije.
Izvodi se na ravnim krovovima građevine.
Obračun po m2 površine.</t>
  </si>
  <si>
    <t>Izvedba podložnog betona ispod podne ploče prizemlja  betonom klase C12/15, debljine 5 cm na pripremljenu podlogu. Obračun po m3 betona geometrijske osnove temelja - rastur je uračunat u geometrijsku osnovu.</t>
  </si>
  <si>
    <t>kom</t>
  </si>
  <si>
    <t>Unutarnja puna jednokrilna zaokretna vrata s kutnim dovratnikom u mdf izvedbi. Vrata se ugrađuju u nosivi armiranobetonski zid. Dimenzije: vrata min 90x210. Shema: 103b</t>
  </si>
  <si>
    <t>Unutarnja puna jednokrilna zaokretna vrata s kutnim dovratnikom u mdf izvedbi. Sa strojarskom rešetkom - dimenzija prema shemi. Vrata se ugrađuju u nosivi armiranobetonski zid. Dimenzije: vrata min 90x210. Shema: 103c</t>
  </si>
  <si>
    <t>Složena sanitarna pregrada koja se sastoji od dvije kabine min tlocrtne površine 140x90 cm. Ukupna visina pregrade 220 cm, uključivo nogice visine 15 cm. Shema SP1.</t>
  </si>
  <si>
    <t>Složena sanitarna pregrada koja se sastoji od tri kabine min tlocrtne površine 140x90 cm. Ukupna visina pregrade 220 cm, uključivo nogice visine 15 cm. Shema SP2.</t>
  </si>
  <si>
    <t>Staklena pregrada koja se sastoji od 2 kabine min. Tlocrtne površine 93x90 cm, te pregrade između njih. Ukupna visina pregrade 220 cm. Shema SP5.</t>
  </si>
  <si>
    <t>VANJSKA ČELIČNA BRAVARIJA</t>
  </si>
  <si>
    <t>PROTUPOŽARNA ČELIČNA BRAVARIJA</t>
  </si>
  <si>
    <t>UNUTARNJA STOLARIJA</t>
  </si>
  <si>
    <t>SANITARNE PREGRADE</t>
  </si>
  <si>
    <t>ALUMINIJSKA STOLARIJA</t>
  </si>
  <si>
    <t>a) ispod temeljne ploče</t>
  </si>
  <si>
    <t>b) oko građevine</t>
  </si>
  <si>
    <t>zid debljine 16 cm</t>
  </si>
  <si>
    <t>Završna obrada bitumenskom emulzijom.</t>
  </si>
  <si>
    <t>NAPOMENA:
Pripremni, zemljani i AB radovi su obračunati u odgovarajućim stavkama.
Navedene stavke se odnose na izvedbu gornjeg ustroja i površine boćališta.</t>
  </si>
  <si>
    <t>Izvedba sloja pijeska eruptivca, granulacije 0-2mm, u debljini 0,5 cm.
Obračun po m2 izvedenog sloja.</t>
  </si>
  <si>
    <t>c) hidroizolacija krovne ploče kućice za kontejner</t>
  </si>
  <si>
    <t>kg</t>
  </si>
  <si>
    <t>Dobava i montaža podne rešetke od pocinčanog lima, obojana u RAL tonu prema izboru projektanta. Dimenzije: 180x80 cm. Izvesti prema dimenzijama i opisu sheme. Shema: 509</t>
  </si>
  <si>
    <t>a) Obloga stropa ukupne debljine d = 9,25 cm. Ispuna mineralnom vunom debljine 8 cm na potkonstrukciji od CW 50 profila. Jednostruka obloga gipskartonskim pločama tipa ''Knauf diamant'' ili jednakovrijedno.</t>
  </si>
  <si>
    <t>d) Obloga fiksnog dijela prozora iznad ostakljenja (zona maske za žaluzine), na podkonstrukciji od metalnih profila. Obloga se izvodi s unutarnje strane. Visina obloge je 20cm, dubina cca 9 cm, a duljina ovisi o širini prozora. Obloga dvostrukim gipskartonskim pločama tipa Knauf A13 (standardne ploče) ili jednakovrijedno. Obračun po m' izvedene obloge.</t>
  </si>
  <si>
    <t>Bojanje žbukanih zidova od opeke, AB zidova i stropova unutrašnjom disperzivnom bojom: bojanje dvostrukim premazom diperzivne boje. Impregnacija (temeljni premaz)  je u cijeni stavke. Ton boje po izboru projektanta /iz ton karte proizvođača.
U cijenu stavke uključiti pripremu podloge za bojanje - dobava materijala i nanošenje glet mase. Sve kompletno po tehnološkom rješenju odabranog proizvođača boje. U cijenu stavke uključiti I potrebnu radnu skelu. Obračun po m2 izvedene površine ,uz poštivanje građevinskih normi za ovu grupu radova. Zidovi se bojaju 10 cm iznad kote sp.stropa.</t>
  </si>
  <si>
    <t>a) GK zidovi i obloge</t>
  </si>
  <si>
    <t>b) GK spušteni stropovi i obloge.</t>
  </si>
  <si>
    <t>a) AB zidovi i stupovi, zidovi od opeke.</t>
  </si>
  <si>
    <t>b) AB stropovi i grede.</t>
  </si>
  <si>
    <t>Zidanje vanjskih i unutarnjih zidova šupljim blokovima od gline u produžnom mortu, M10, debljine 20 cm. Blokovi moraju zadovoljavati karakteristike uvjetovane projektom fizike zgrade i statičkim projektom.</t>
  </si>
  <si>
    <t>Gruba i fina žbuka unutarnjih zidova od opeke. Žbuka debljine 2 cm, produžnim mortom 1:2:6. Prije žbukanja sve površine očistiti, močiti i špricati rijetkim cementnim mortom 1:1. Sve površine moraju biti ravne i glatke, a sudari ploha oštri. Za sve gotovo sa obradom špaleta. Prateća radna skela u jedinici cijene.  Obračun po m2.</t>
  </si>
  <si>
    <t>Dobava  i montaža alu-top revizionog otvora u spuštenom stropu s prekrivenim zatvaračkim sistemom, eloksirano, sa ugrađenom gipsanom pločom te sigurnosnom kopčom za sprečavanje naglog otvaranja. Dimenzija 60x60 cm. Obračun po komadu  postavljene revizije.</t>
  </si>
  <si>
    <t>- OSB ploče - 2,2 cm</t>
  </si>
  <si>
    <t>- ventilirani sloj zraka  - minimalno 4,0 cm</t>
  </si>
  <si>
    <t>- polimercementna žbuka, armirana staklenom mrežicom - 0,5 cm</t>
  </si>
  <si>
    <t>- toplinska izolacija polistirenskim pločama (EPS F, prema HRN EN 13163), debljine 8cm, ljepljene polimercementnim ljepilom.</t>
  </si>
  <si>
    <t>- metalna podkonstrukcija u međurazmacima</t>
  </si>
  <si>
    <t>Opšav parapetnog zidića. R.Š. do 60 cm. Pocinčani lim debljine 0,55 mm, plastificiran, boja po izboru projektanta. Uključeni svi potrebni elementi (ČE klamer - nosač opšava / OSB pl. Kao nosač kape i sl) za potpuno dovršenje stavke. Obračun po m'.</t>
  </si>
  <si>
    <t>Okapni lim, R.Š. do 15cm.  Pocinčani lim debljine 0,55 mm, plastificiran, boja po izboru projektanta.  Uključeni svi potrebni elementi (ČE klamer - nosač opšava / OSB pl. Kao nosač kape i sl) za potpuno dovršenje stavke. Obračun po m'.</t>
  </si>
  <si>
    <t>Dobava i izvedba opšava rubova nadstrešnice, R.Š do 50 cm. Pocinčani lim debljine 0,55mm, plastificiran, boja po izboru projektanta. Uključeni svi potrebni elementi (ČE klamer - nosač opšava / OSB pl. Kao nosač kape i sl) za potpuno dovršenje stavke. Obračun po m'.</t>
  </si>
  <si>
    <t>Izvedba slojeva krova nadstrešnice</t>
  </si>
  <si>
    <t>a) Dobava i postava PVC hidroizolacijske membrane, mehanički pričvršćene bez opterećenja, s UV zaštitom, s kaširanim poliesterskom tkaninom (filcem) s donje strane. Debljine 0,15 cm.</t>
  </si>
  <si>
    <t>b) Dobava i postava kamena vuna dvoslojne gustoće (gornji sloj 210 kg/m3, donji sloj 120 kg/m3), debljine 4,0 cm.</t>
  </si>
  <si>
    <t>m'</t>
  </si>
  <si>
    <t>Izvedba cementnog estriha, lagano armiran, dilatiran (2000 kg/m3), debljine 8 cm.
Krov pozicija K2.</t>
  </si>
  <si>
    <t>Zatvaranje - krpanje  šliceva u  ploči ili zidovima,  na mjestu prolaza instalacija cementnim mortom. Krpanje treba izvesti kvalitetno sa nevidljivim rubovima. Obračun po m' .</t>
  </si>
  <si>
    <t>Izvedba AB kanala za prolaz ventilacije jame za pregled vozila,  betonom klase C 25/30. U cijenu uključena obrada rubova za prihvat montažnih betonskih poklopaca.</t>
  </si>
  <si>
    <t>Dobava, ravnanje, čišćenje, sječenje, savijanje, slaganje prema armaturnim nacrtima rebraste šipkaste armature i mreža tip B500B.
Iskazana količina armature je aproksimativna. Točna količina biti će iskazana u nacrtima savijanja armature u izvedbenom projektu.
Bez obzira na promjer i složenost, obračun po kg.</t>
  </si>
  <si>
    <t>a) Zid obložen obostrano dvostrukim gipskartonskim pločama tipa Knauf A13 (standardne ploče) ili jednakovrijednim, debljine 12,5 mm. Zid oznake Z8.</t>
  </si>
  <si>
    <t>b) Zid obložen dvostrukim gipskartonskim pločama tipa Knauf A13 (standardne ploče) s jedne strane, te dvostrukim pločama tipa Knauf H13 (impregnirane vlagoodbojne ploče) s druge strane.  Zid oznake Z8a.</t>
  </si>
  <si>
    <t>c) Zid obložen obostrano dvostrukim gipskartonskim pločama tipa Knauf H13 (impregnirane vlagoodbojne ploče), ili jednakovrijednim. Zid oznake Z8b.</t>
  </si>
  <si>
    <t>a) Zid obostrano obložen  pločama tipa Knauf A13 debljine 12,5 mm (standardne ploče ili jednakovrijedno). Zid oznake Z9.</t>
  </si>
  <si>
    <t>b) Zid obložen dvostrukim  pločama s jedne strane tipa Knauf  A13 (standardne ploče) ili jednakovrijedno i dvostrukim pločama s druge strane, tipa H13 (impregnirane vlagoodbojne ploče) ili jednakovrijedno, s druge strane. Zid oznake Z9.</t>
  </si>
  <si>
    <t>A.1.</t>
  </si>
  <si>
    <t>A.2.</t>
  </si>
  <si>
    <t>A.3.</t>
  </si>
  <si>
    <t>A.4.</t>
  </si>
  <si>
    <t>a) ulazni trijem</t>
  </si>
  <si>
    <t>b) trijem</t>
  </si>
  <si>
    <t>A.5.</t>
  </si>
  <si>
    <t>JOG ZA BOĆANJE</t>
  </si>
  <si>
    <t>B.</t>
  </si>
  <si>
    <t>OBRTNIČKI RADOVI</t>
  </si>
  <si>
    <t>B.1.</t>
  </si>
  <si>
    <t>B.3.</t>
  </si>
  <si>
    <t>B.2.</t>
  </si>
  <si>
    <t>B.4.</t>
  </si>
  <si>
    <t>B.5.</t>
  </si>
  <si>
    <t>B.6.</t>
  </si>
  <si>
    <t>B.7.</t>
  </si>
  <si>
    <t>B.8.</t>
  </si>
  <si>
    <t>UKUPNO:</t>
  </si>
  <si>
    <t>B.9.</t>
  </si>
  <si>
    <t>B.9.3.</t>
  </si>
  <si>
    <t>B.9.2.</t>
  </si>
  <si>
    <t>B.10.</t>
  </si>
  <si>
    <t>B.10.1.</t>
  </si>
  <si>
    <t>B.10.2.</t>
  </si>
  <si>
    <t>C.</t>
  </si>
  <si>
    <t>C.1.</t>
  </si>
  <si>
    <t>B.11.</t>
  </si>
  <si>
    <t>OSTALI RADOVI</t>
  </si>
  <si>
    <t>Dobava i postavljanje pločica za označivanje vrsta prostorija (nosača informacija). Pločice su izrađene od aluminijskih profila sa bočnim plastičnim čepovima. Grafika: rezana folija direktno aplicirana na aluminijski profil. Pločice se postavljaju na zid pored vratiju. Tip, dimenzije i grafika označavanja izabiru se naknadno u dogovoru s projektantom. Obračun po komadu.</t>
  </si>
  <si>
    <t>b) PES filc, geotekstil, d = 0,3 cm</t>
  </si>
  <si>
    <t>e) Termoizolacija parapeta, postavom obloge od ploča ekstrudiranog polistirena, debljine 5 cm</t>
  </si>
  <si>
    <t>Oblaganje podgleda i bočnih strana nadstešnica.</t>
  </si>
  <si>
    <t>a) Horizontalna obloga podgleda OSB pločama: dobava i postava vlagootpornih OSB ploča debljine 2,2 cm. Ploče se postavljanju na podgled nadstrešnice na prethodno izvedene kutne nosače ili direktnim pričvršćivanjem na čelične profile.
Obračun po m2 izvedene površine</t>
  </si>
  <si>
    <t>b) Vertikalna obloga bočnih strana limom: dobava i postava ravnog pocinčanog lima debljine 0,7mm. Plastificiran u boji po izboru projektanta. Lim se mehanički pričvršćuje na prethodno postavljene OSB ploče.
Obračun po m2 izvedene površine</t>
  </si>
  <si>
    <t>b) Horizontalna obloga podgleda limom: dobava i postava ravnog pocinčanog lima debljine 0,7mm. Plastificiran u boji po izboru projektanta. Lim se mehanički pričvršćuje na prethodno postavljene OSB ploče.
Obračun po m2 izvedene površine</t>
  </si>
  <si>
    <t>Dobava i izvedba horizontalnog, skrivenog žlijeba, R.Š. do 40 cm. Pocinčani lim debljine 0,55 mm, plastificiran, boja po izboru projektanta. Uključeni svi potrebni elementi (ČE klamer - nosač opšava / OSB pl. kao nosač kape, svi prijelazni i fazonski elementi i sl.). U stavci su uključeni pričvrsni i brtveni materijal. Stavka obuhvaća izvedbu do potpune gotovosti.
Obračun po m'.</t>
  </si>
  <si>
    <t>PRIPREMNI RADOVI</t>
  </si>
  <si>
    <t xml:space="preserve">NAPOMENE: 
Po iskopu terena za temelje, izvoditelj je dužan pozvati ovlaštenog geomehaničara u pregled te ustvrditi podobnost temeljnoga tla za temeljenje. </t>
  </si>
  <si>
    <t>ZEMLJANI RADOVI</t>
  </si>
  <si>
    <t>A.6.</t>
  </si>
  <si>
    <t>Izvedba "plivajućeg" poda koji se sastoji od slojeva:
 - „plivajući“ cementni estrih lagano armiran, dilatiran (2000 kg/m3), zaglađena gornja površina, debljine 6 cm
 - PE folija debljine 0,025cm
 - ekspandirani polistiren – EPS-150 (25 kg/m3), debljine 6 cm
 - elastificirani polistiren – EPS T (12 kg/m3), debljine 2 cm
 - razdjelna PE folija debljine 0,015 cm
Podovi pozicija P1.</t>
  </si>
  <si>
    <t>Uz rubove estriha postaviti traku debljine 1cm za sprečavanje širenja zvuka. Traka je uključena u jediničnu cijenu stavke slojeva poda.</t>
  </si>
  <si>
    <t>Prije oblaganja zidova gipskartonskim pločama izvode se razvodi instalacija ukoliko su predviđene. U cijenu radova uključeno je izvođenje otvora za predviđene instalacije. Ponuđena cijena mora sadržavati eventualne doplate, a kasnije korekcije jediničnih cijena nisu dozvoljene.</t>
  </si>
  <si>
    <t>NAPOMENE:
Završna obrada spojeva gipskartonskih ploča:
a)GK ploče koje se završno bojaju
Ukoliko nije pojedinom stavkom troškovnika drugačije definirano obrada spojeva završnog sloja gipsanih ploča i zaglađivanje površine moraju odgovarati kvaliteti K3 (Q3) – „perfektna površina“, tj. potrebno je predvidjeti obradu spojeva i okolne površine prema K2 (Q2) i dodatno tankoslojno zaglađivanje cijele površine u debljini prosječno 2 mm. Obrada spojeva donjeg sloja gipsanih ploča mora odgovarati kvaliteti K1 (Q1) – tehnički neophodna kvaliteta.
b)GK ploče koje se oblažu keramičkim pločicama
Ukoliko nije pojedinom stavkom troškovnika drugačije definirano obrada spojeva svih slojeva gipsanih ploča mora odgovarati kvaliteti K1 (Q1) – tehnički neophodna kvaliteta.</t>
  </si>
  <si>
    <t>Dobava  i montaža revizije od protupožarnog gipskartona. Vratašca se ugrađuju u oblogu instalacijskog kanala. Dimenzija 40x40 cm. Obračun po komadu  postavljene revizije.</t>
  </si>
  <si>
    <t>Visine:
Ako nisu navedene visine, tada se smatra da su zidovi kalkulirani, ovisno o njihovoj konstrukciji, do maksimalno dozvoljene visine zida prema tehničkom uputstvu proizvođača. Za visine preko 3,2 m zaračunava se doplata koja uključuje eventualne troškove skele. Doplata se zaračunava za cijelu površinu onih zidova koji prekoračuju graničnu visinu.</t>
  </si>
  <si>
    <t>Priključci:
Sve priključne površine na zidovima, na stropu ili podu izvode se s brtvenom trakom.</t>
  </si>
  <si>
    <t>Izolacijski sloj:
Izolacijski sloj se postavlja po čitavoj površini i osigurava se od micanja. Ako nije drugačije navedeno mogu se koristiti izolacijske ploče od mineralne ili kamene vune.</t>
  </si>
  <si>
    <t>Otvori:
Radovi za prilagodbu na instalacijske i ugradbene dijelove, koji su ugrađeni prije oblaganja, posebno se ne obračunava.</t>
  </si>
  <si>
    <t>Prekidi rada:
Prekidi rada (vrijeme čekanja) koji su posljedica instalacijskih radova ukalkulirani su u jedinične cijene.</t>
  </si>
  <si>
    <t>Odbitak otvora:
Izrada slijepog otvora za dovratnik ili druge prodore do površine od 2,5 m2 svijetlog otvora posebno se ne zaračunava, ali se zato ne odbija površina tog otvora. Kod sv. otvora ili prolaza većim od 2,5 m2 odbijaju se površine otvora, ali se posebno zaračunava izrada slijepog otvora. Postavljanje dovratnika i izrada obloge s Knauf-pločama posebno se zaračunava. U stavkama je potrebno iskazati ukupnu cijenu sa izradom otvora (UA profil 2mm u širini zida sa kompletom pripadajućih utičnih kutnika) i dovratnika (kada je specificiran broj otvora), te je izvođač dužan proučiti projektnu dokumentaciju i na osnovu iste nuditi stavke, naknadno dodavanje radova nije dozvoljeno.</t>
  </si>
  <si>
    <t>a) dobava, doprema i postava na zid protupožarnih aparata S-9</t>
  </si>
  <si>
    <t>AB potporni zid joga za boćanje, debljine 20 cm. Izvedba sa zakošenim bridovima</t>
  </si>
  <si>
    <t xml:space="preserve">NAPOMENA:
U jediničnoj cijeni izrade fasade je uključeno:
- dobava i postave aluminijske ili čelične podkonstrukcije u skladnu s normom
- dobava i montaža fasadne obloge
- dobava i ugradnja donjeg završetka fasade
dobava i izvedba bočnih završetaka fasade (vanjski i unutarnji kut)
dobava i ugradnja špaleta prozora i vrata, horizontalnih nadvoja prozora i vrata, te klupčica
 - sav pribor i materijal, potreban za dovršenje fasade do stupnja potpune gotovosti.
</t>
  </si>
  <si>
    <t>B.9.1.</t>
  </si>
  <si>
    <t>D.1.</t>
  </si>
  <si>
    <t>KRAJOBRAZNO UREĐENJE</t>
  </si>
  <si>
    <t>RADOVI S BILJNIM MATERIJALOM</t>
  </si>
  <si>
    <t>Sadnja drveća s izmjenom 50% zemlje: Iskop jame promjera 100 x 0,80 cm dubine, odnosno dimenzija prilagođenih veličini korijenove grude – bale, rahljenje dna jame, gnojenje s 50 lit. komposta po jami, sadnja, učvršćivanje sadnice tokarenim kolcima (3 kom)</t>
  </si>
  <si>
    <t>Sadnja drveća.</t>
  </si>
  <si>
    <t>Obračun po komadu posađenog stabla (bez biljnog materijala).</t>
  </si>
  <si>
    <t>Sadnja grmlja.</t>
  </si>
  <si>
    <t>Sadnja grmlja s izmjenom 100 % zemlje: iskop jame dim. 50x50x40 cm, odnosno dimenzija prilagođenih veličini korijenove grude – bale, rahljenje dna jame, gnojenje s 20 lit. komposta po jami, sadnja,  jednokratno zalijevanje.</t>
  </si>
  <si>
    <t>Obračun po komadu posađenog grma (bez dobave biljnog materijala).</t>
  </si>
  <si>
    <t>Sadnja pokrivača tla i ukrasnih trava.</t>
  </si>
  <si>
    <t>Priprema površine frezanjem uz gnojenje s 10 lit. komposta po m², fino planiranje površine, sadnja sadnica (gustoća sadnje 6-9 kom/m²), jednokratno zalijevanje.</t>
  </si>
  <si>
    <t>Obračun po komadu posađene sadnice (bez biljnog materijala)</t>
  </si>
  <si>
    <t>Nabava sadnica i dovoz do mjesta sadnje.</t>
  </si>
  <si>
    <t>Sav biljni materijal mora imati zdravstvene certifikate i garanciju o vrsti i varijetetu. Sve vrste moraju biti dopremljene na gradilište sa zaštićenim korijenovim sustavom, tj. balirane ili kontejnirane. Projektant i nadzorni inženjer potvrđuju kvalitetu sadnica prije sadnje. U slučaju da postoji opravdan razlog eventualne zamjene vrste za drugu vrstu ili kultivar u radu na terenu, promjena mora biti u pismenom suglasju s projektantom, nadzornim inženjerom i predstavnikom investitora, prema pravilima struke.</t>
  </si>
  <si>
    <t>Obračun po komadu dobavljene sadnice:</t>
  </si>
  <si>
    <t>Drveće:</t>
  </si>
  <si>
    <t>Quercus ilex, 200/250</t>
  </si>
  <si>
    <t>Styphnolobium japonica, 200/250</t>
  </si>
  <si>
    <t>Pinus pinea, 175/200</t>
  </si>
  <si>
    <t>Acer pseudoplatanus, 200/250</t>
  </si>
  <si>
    <t>Taxus baccata, 150/175</t>
  </si>
  <si>
    <t>Grmlje:</t>
  </si>
  <si>
    <t>Arbutus unedo, v=50 cm</t>
  </si>
  <si>
    <t>Juniperus chinensis, v=30-40cm</t>
  </si>
  <si>
    <t>Rosmarinus officinalis, v=30-40 cm</t>
  </si>
  <si>
    <t>Pittosporum tobira nana, v=30-40 cm</t>
  </si>
  <si>
    <t>Pokrivači tla:</t>
  </si>
  <si>
    <t>Senecio mandraliscae</t>
  </si>
  <si>
    <t>Lamparanthus roseus</t>
  </si>
  <si>
    <t>Mineralni malč - dekorativni lomljeni kamen</t>
  </si>
  <si>
    <t>Obračun se vrši po m' ugrađenog rubnjaka.</t>
  </si>
  <si>
    <t>D.</t>
  </si>
  <si>
    <t>VRTNO TEHNIČKI RADOVI</t>
  </si>
  <si>
    <t>UKUPNO GRAĐEVINSKI RADOVI:</t>
  </si>
  <si>
    <t>UKUPNO OBRTNIČKI RADOVI:</t>
  </si>
  <si>
    <t>UKUPNO JOG ZA BOĆANJE:</t>
  </si>
  <si>
    <t>PDV 25%</t>
  </si>
  <si>
    <t>UKUPNO KRAJOBRAZNO UREĐENJE:</t>
  </si>
  <si>
    <t>D.2.</t>
  </si>
  <si>
    <t>NAPOMENE:
Izvođač je prije početka radova dužan oformiti gradilište. Oformljenje gradilišta obuhvaća: izradu gradilišnu (nanosne) skele, dobavu i montažu gradilišnog kontejnera za smještaj uprave gradilišta i nadzorne službe, dobavu i montažu gradilišnog kontejnera za smještaj i deponiranje alata i sitnih strojeva, osiguranje privremenog priključka vode, osiguranje privremenog priključka električne energije. Ovo je uključeno u jedinične cijene kao faktor gradilišta.</t>
  </si>
  <si>
    <t>Iskolčenje građevine i izrada elaborata iskolčenja. Iskolčenje izvodi osoba ovlaštena za obavljanje poslova državne izmjere i katastra nekretnina prema posebnom zakonu.</t>
  </si>
  <si>
    <t>Izvođač je dužan ručno očistiti temeljne plohe nakon širokog iskopa od ostataka razlomljenog materijala, očistiti pukotine od glinovite ispune, kao i lokalna "gnijezda" od gline crvenice. Po obavljenom iskopu, izvođač je dužan obavijestiti geomehaničara koji će izvršiti pregled temeljne plohe. Nakon pregleda, izvođač je dužan pristupiti sanaciji plohe prema uputama geomehaničara (izravnanje neravnina i udubljenja podložnim betonom C 16/20, zamjena nekvalitetnog materijala...).</t>
  </si>
  <si>
    <t>c) zatrpavanje materijalom iz iskopa</t>
  </si>
  <si>
    <t>Izrada tamponskog sloja boćališta. Sloj drobljenog kamenog materijala 0/63 mm, debljine sloja 20 cm.
Tampon se mora nabiti (uvibrirati) odgovarajućim vibracionim strojevima i valjati.
Traženi modul stišljivosti je Ms= 80 N/mm2
Tampon boćališta izvesti ravno.</t>
  </si>
  <si>
    <t>Izvedba armiranobetonskih zidova, betonom razreda čvrstoće  C 25/30, u glatkoj oplati, površina spremna za bojanje.</t>
  </si>
  <si>
    <t>greda širine 25 cm promjenjive visine 20-75cm</t>
  </si>
  <si>
    <t>greda širine 20 cm promjenjive visine 50-85cm</t>
  </si>
  <si>
    <t>Dobava i ugradnja dimnjaka, tipa "Schiedel" ili jednakovrijednog, promjera 16 cm, komplet sa svim fazonskim komadima i dimnjačkom kapom. Montažu dimnjaka izvesti u svemu prema uputama proizvođača. U cijenu je uključen spojni materijal, dimnjačka kapa, vrata za reviziju i potreban rad i materijal, pomoćna i radna skela. Obračun po m' izvedenog dimnjaka.</t>
  </si>
  <si>
    <t>Zatvaranje - krpanje  rupa u AB ploči ili zidovima,  na mjestu prolaza instalacija  cementnim mortom. Krpanje treba izvesti kvalitetno sa nevidljivim rubovima. Obračun po kom.</t>
  </si>
  <si>
    <t>b) zaštita hidroizolacije ispod razine tla čepastom folijom. Debljina folije cca 1 cm (postava na prethodno postavljenu vertikalnih HI obodnih zidova). Obračun prema stvarnoj  površini postavljene folije.
U cijenu uključiti sve radove i materijale. Izvoditi u svemu prema uputama odabranog proizvođača.</t>
  </si>
  <si>
    <t>NAPOMENA:
Nastavci - spojevi traka preklopa spojeni 100% nepropusno ispitani spoj. Uračunata izrada spoja na krovne prozore, dimnjake, vodolovna grla i ostale instalacije, potrebne lajsne i opšave, kao i obrada prirubnica preljeva, slivnika i odvodnih cijevi. Izvedba od strane specijaliziranog izvoditelja s garancijom na rad i materijal 10 godina, a izrada u svemu po uputama i tipiziranim rješenjima odabranog proizvođača.</t>
  </si>
  <si>
    <t>a) Dobava materijala i postava KROVNE POLOLEFINSKE  HIDROIZOLACIJE  (TPO)  s UV zaštitom, postava  na prethodno postavljen sloj toplinske izolacije. Polaže se jednoslojna, polimerna hidroizolacijska membrana  (TPO/FPA - termoplastični poliolefin na bazi polipropilena), deb. 2 mm,  punoplošno varenje vrućim zrakom.
U cijenu uključiti sve radove i materijale. Izvoditi u svemu prema uputama odabranog proizvođača.
Obračun prema stvarnoj  površini (m2) postavljene krovne HI trake.</t>
  </si>
  <si>
    <t>c) Dobava i postava pocinčanog trapeznog lima T40, (d=1,0 mm). Lim mora zadovoljavati nosivost s obzirom na raspon podrožnica. Izvesti prema uputama proizvođača.</t>
  </si>
  <si>
    <t>Visine:
Ako nisu navedene visine, tada se smatra da su zidovi kalkulirani, ovisno o njihovoj konstrukciji, do maksimalno dozvoljene visine zida prema tehničkim uputama proizvođača. Za visine preko 3,2 m zaračunava se doplata koja uključuje eventualne troškove skele. Doplata se zaračunava za cijelu površinu onih zidova koji prekoračuju graničnu visinu i uključena je u ponudbenoj cijeni.</t>
  </si>
  <si>
    <t>Odbitak otvora:
Izrada slijepog otvora za dovratnik ili druge prodore do površine od 2,5 m2 svijetlog otvora posebno se ne zaračunava, ali se zato ne odbija površina tog otvora. Kod sv. otvora ili prolaza većim od 2,5 m2 odbijaju se površine otvora, ali se posebno zaračunava izrada slijepog otvora. Postavljanje dovratnika i izrada obloge s gipskartonskim pločama posebno se zaračunava. U stavkama je potrebno iskazati ukupnu cijenu sa izradom otvora (UA profil 2mm u širini zida sa kompletom pripadajućih utičnih kutnika) i dovratnika (kada je specificiran broj otvora), te je izvođač dužan proučiti projektnu dokumentaciju i na osnovu iste nuditi stavke, naknadno dodavanje radova nije dozvoljeno.</t>
  </si>
  <si>
    <t xml:space="preserve">Izvedba obloga zidova
Napomena: eventualna  konstrukcijska ojačanja zbog prihvata sanitarnih uređaja treba predvidjeti i uključiti u jediničnu cijenu obloge. U cijenu uključena skela, i nadoplata za izvođenje obloga visina veće od 3,2 m.
</t>
  </si>
  <si>
    <t>Izvedba razdjelnih zidova od gipskartona bez zvučnih zahtjeva, obložen dvostrukim gipskartonskim pločama s obje strane, ukupne debljine 15 cm.
Zid po sistemu Knauf W112, ili jednakovrijedan proizvod, s jednostrukom metalnom podkonstrukcijom iz CW i UW profila ispunjenom mekom mineralnom vunom (30 kg/m3) debljine 5 cm i zračnim slojem u mirovanju debljine 5 cm.
Napomena: eventualna  konstrukcijska ojačanja zbog prihvata sanitarnih uređaja treba predvidjeti i uključiti u jediničnu cijenu obloge.</t>
  </si>
  <si>
    <t>Zid za montažu instalacija, tip W116, ukupne debljine 50cm. Obložen obostrano dvostrukim gipskartonskim pločama tipa Knauf H13 (impregnirane vlagoodbojne ploče), ili jednakovrijednim.
Napomena: eventualna  konstrukcijska ojačanja zbog prihvata sanitarnih uređaja treba predvidjeti i uključiti u jediničnu cijenu obloge
Zid oznake Z8c.</t>
  </si>
  <si>
    <t>Izvedba ventiliranog fasadnog sustava u sljedećim slojevima:</t>
  </si>
  <si>
    <t>Ventilirani fasadni sustav - zona sokla. Opis stavke isto kao prethodna, samo umjesto toplinske izolacije EPS-om je XPS debljine 8cm.</t>
  </si>
  <si>
    <t>završna mineralna žbuka - 0,3 cm</t>
  </si>
  <si>
    <t>Bojanje vanjskih betonskih površina kućice za kontejner i zidova joga za boćanje. Bojanje bojom za vanjske betonske površine, sa visokom vodoodbojnošću, otpornosti na vremenske utjecaje i habanje.U stavku uključen temeljni premaz disperzivnom impregnacijom i završni premaz bojom za beton. Nanošenje valjkom ili prskalicom,  boja po izboru projektanta.</t>
  </si>
  <si>
    <t>c) Vertikalna obloga bočnih strana OSB pločama:  dobava i postava vlagootpornih OSB ploča debljine 2,2 cm. Ploče se postavljanju na prethodno izvedenu podkonstrukciju ili direktnim pričvršćivanjem na čelične profile.
Obračun po m2 izvedene površine</t>
  </si>
  <si>
    <t>a) epoksi podni sustav, tekstura i RAL prema izboru projektanta. Klasa protukliznosti R10. 
Obračun po m2 obrađene površine.</t>
  </si>
  <si>
    <t>b) epoksi podni sustav, tekstura i RAL prema izboru projektanta. Klasa protukliznosti R11, u sanitarnim prostorijama.
Obračun po m2 obrađene površine.</t>
  </si>
  <si>
    <t>Dobava i ugradba tipskih inox profila na spojevima različitih vrsti podova i na spojevima podova u različitom nivou.</t>
  </si>
  <si>
    <t>Bojanje GK zidova i obloga unutrašnjom disperzivnom bojom: bojanje dvostrukim premazom diperzivne boje. Impregnacija (temeljni premaz)  je u cijeni stavke. Ton boje po izboru projektanta /iz ton karte proizvođača.
Priprema podloge za bojanje je obrađena u stavci gipskartonskih radova. Sve kompletno po tehnološkom rješenju odabranog proizvođača boje. U cijenu stavke uključiti i potrebnu radnu skelu. Obračun po m2 izvedene površine, uz poštivanje građevinskih normi za ovu grupu radova. Zidovi se bojaju 10 cm iznad kote sp.stropa.</t>
  </si>
  <si>
    <t>Svi spojevi međustijena i dovratnika sa zidovima, te međustijena sa dovratnicima, izvedeni su od u13 alu profilima u čitavoj visini spoja, dok je spoj međustijena s dovratnicima izveden ili u13 alu profolima ili trax spojnicama. Prednja linija ojačana je i ukrućena gornjim g1 ovalnim alu profilom, presjeka 70x40 mm, fiksiranim za dovratnike i bočne međustijene ili zidove. Dosjed dovratnika i vrata izveden je sa preklopom sa ugrađenim silikonskim suzama za bešumno zatvaranje vrata.
Kabine i stijena između pisoara odignute od poda inox nogicama visine 15 cm ili spuštene od poda u13 alu profilom kao spojnim elementom.</t>
  </si>
  <si>
    <t>Sanitarna kabina min tlocrtne površine 140x90 cm. Ukupna visina pregrade 220 cm, uključivo nogice visine 15 cm. Shema SP3.</t>
  </si>
  <si>
    <t>Složena sanitarna pregrada koja se sastoji od kabine min. Tlocrtne površine 140x90 cm, te pregrade između pisoara, dužine 60 cm. Ukupna visina pregrade 220 cm, uključivo nogice visine 15 cm. Shema SP4.</t>
  </si>
  <si>
    <t>Nogice sa mogućnošću regulacije visine te sa ukrasnim inox rozetama za skrivanje regulacionog vijka te vijaka za učvršćenje nogica u pod. Tri spojnice po vratima u inox izvedbi. Spojnice u inox liniji sa integriranom oprugom za držanje vrata u otvorenom ili zatvorenom položaju. Vrata opremljena leptir bravom ili kuglom u inox izvedbi, sa oznakom položaja slobodno - zauzeto i mogućnošću sigurnosnog otvaranja izvana.
Fiksiranje svih alu profila i sva ostala potrebna učvršćenja izvedena inox vijcima. Svi alu profili završno eloksirani u boju natur aluminija.
Okov : inox.</t>
  </si>
  <si>
    <t>Unutarnja protupožarna puna zaokretna vrata u aluminijskoj izvedbi. Sa strojarskom rešetkom - dimenzija prema shemi. Vrata se ugrađuje u armiranobetonski zid. Dimenzije: 90 x 220. Shema: P301</t>
  </si>
  <si>
    <t>Penjalica s leđobranom; mjesto ugradnje: sjeverno pročelje; izrada, dobava i ugradba čeličnih penjalica sa leđobranom sa terase na krov. Penjalice savladavaju visinsku razliku od cca. 5.41m. U dužini od oko 4.31m predvidjeti leđobran. Shema: 506</t>
  </si>
  <si>
    <t>Dvostrana penjalica; mjesto ugradnje: vanjski prostor strojarnice -zapadna streha krova ; izrada, dobava i ugradba čeličnih penjalica sa vanjskog prostora strojarnice na krov. Penjalice savladavaju visinsku razliku od cca. 1.42m s jedne te 0.43m s druge strane. Shema: 507</t>
  </si>
  <si>
    <t>Dvostrana penjalica; mjesto ugradnje: vanjski prostor strojarnice -istočna streha krova ; izrada, dobava i ugradba čeličnih penjalica sa vanjskog prostora strojarnice na krov. Penjalice savladavaju visinsku razliku od cca. 2.39 m s jedne te 2.30 m s druge strane. Shema: 508</t>
  </si>
  <si>
    <t>Dobava i montaža otirača od kokosovih vlakana i pripadajućeg čeličnog profila. Postava u prethodno ugrađeni čelični pocinčani okvir u cementnom estrihu. Čelični okvir obojan u RAL ton prema izboru projektanta. 
Debljina tepiha/otirača: 25-35 mm
Dimenzija prema nacrtu. Dimenzije 160x220. Izvesti prema dimenzijama i opisu sheme. Shema: 510</t>
  </si>
  <si>
    <t>Vanjska fasadna rešetka - ulaz svježeg zraka za ventilaciju. Postavlja se 300 mm iznad tla, ugrađuju se u ab i betonski zid. Dimenzije: 79x60 cm. Izvesti prema dimenzijama i opisu sheme. Izvesti prema dimenzijama i opisu sheme. Shema: 511</t>
  </si>
  <si>
    <t>Unutarnja protupožarna puna klizna vrata u aluminijskoj izvedbi. Vatrootpornosti 30 minuta. Vrata se ugrađuje u armiranobetonski zid. Dimenzije: 120x220. Shema: P302</t>
  </si>
  <si>
    <t>Dvostruka rešetka za odvod toplog zraka s pomičnim alu lamelama. Ugrađuje se u ab zid iznad vrata (shema 409). Dimenzije: 130x60. Shema: 504a</t>
  </si>
  <si>
    <t>Unutarnja protupožarna puna dvokrilna vrata u aluminijskoj izvedbi. Vatrootpornosti 30 minuta sa zatvaračem. Vrata se ugrađuje u zid od opeke. Dimenzije: 160x220. Shema: P303</t>
  </si>
  <si>
    <t>Dobava i postava protupožarnih aparata prema projektu zaštite od požara, komplet s držačem na zid i naljepnicom. Obračun po kompletu.</t>
  </si>
  <si>
    <t>b) dobava, doprema i postava na zid protupožarnih aparata CO2-5</t>
  </si>
  <si>
    <t>Dobava i postava plana/sheme evakuacije i evakuacijskih oznaka. Obračun komplet za objekt.</t>
  </si>
  <si>
    <t>Završno fino čišćenje objekta. U cijenu je uključen cjelokupni rad i potrebni materijal za čišćenje. Obračun po m2</t>
  </si>
  <si>
    <t>Izvedba donjeg sloja boćališta.
Asfaltiranje bitumeniziranog nosivog sloja, tip AC 16 BASE, BIT 50/70, debljine 4cm.
Obračun po m2 izvedenog sloja.</t>
  </si>
  <si>
    <t>Izvedba gornjeg sloja boćališta.
Asfaltiranje završnog sloja asfalta, tip Asfaltbeton AC 8 SURF, BIT 50/70, debljine 3cm.
Obračun po m2 izvedenog sloja.</t>
  </si>
  <si>
    <t xml:space="preserve">Projekt: VATROGASNI DOM ŠKRLJEVO                                                                                                                                                        </t>
  </si>
  <si>
    <t>listopad, 2018.</t>
  </si>
  <si>
    <t>Troškovnik Građevinsko obrtničkih radova</t>
  </si>
  <si>
    <r>
      <rPr>
        <b/>
        <sz val="10"/>
        <color rgb="FF000000"/>
        <rFont val="Arial Narrow"/>
        <family val="2"/>
        <charset val="238"/>
      </rPr>
      <t>Postava završne podne obloge, EPOKSI podni sustav</t>
    </r>
    <r>
      <rPr>
        <sz val="10"/>
        <color rgb="FF000000"/>
        <rFont val="Arial Narrow"/>
        <family val="2"/>
        <charset val="238"/>
      </rPr>
      <t>, 
Ugradnja monolitnog, glatkog, epoksidnog sustava poda tipa kao Sikafloor Multidur ES-27 ili jednakovrijedan proizvod, debljina 1.5 mm, izgled ˝sjaj˝. Boja premaza prema izboru projektanta. Moguća opcija s listićima u boji.
Karakteristike: otpornost na abraziju po Taberu 70mg, čvrstoća Shore D = 79,  tlačne čvrstoće 50 MPa. 
Samorazlijevajuće poliuretanske podne obloge postavljati prema uputama proizvođača. Priprema podloge prema uputama proizvođača.
Betonske i/ili cementne podloge se prethodno moraju adekvatno pripremiti i očistiti.</t>
    </r>
  </si>
  <si>
    <r>
      <rPr>
        <b/>
        <sz val="10"/>
        <color rgb="FF000000"/>
        <rFont val="Arial Narrow"/>
        <family val="2"/>
        <charset val="238"/>
      </rPr>
      <t>Protuprašni premaz.</t>
    </r>
    <r>
      <rPr>
        <sz val="10"/>
        <color rgb="FF000000"/>
        <rFont val="Arial Narrow"/>
        <family val="2"/>
        <charset val="238"/>
      </rPr>
      <t xml:space="preserve">
Dobava i ugradnja epoksidnog sustava na vodenoj bazi tipa kao Sikafloor Multidur WS-10 ili jednakovrijedan proizvod, u debljini 0,15-0,25mm u tehničkim prostorijama i garaži. Otpornost na abraziju 62mg (Taber). Protukliznost razreda R10. Boja po odabiru projektanta. Premaz se nanosi na podlogu pripremljenu prema uputama proizvođača materijala i obrađenu odgovarajućim temeljnim premazom. Obračun po m2 obrađene površine. 
</t>
    </r>
  </si>
  <si>
    <r>
      <rPr>
        <b/>
        <sz val="10"/>
        <color rgb="FF000000"/>
        <rFont val="Arial Narrow"/>
        <family val="2"/>
        <charset val="238"/>
      </rPr>
      <t>ETICS fasadni sustav - zona sokla.</t>
    </r>
    <r>
      <rPr>
        <sz val="10"/>
        <color rgb="FF000000"/>
        <rFont val="Arial Narrow"/>
        <family val="2"/>
        <charset val="238"/>
      </rPr>
      <t xml:space="preserve">
Opis stavke isto kao prethodna, samo umjeto toplinske izolacije EPS-om je XPS debljine 8cm.</t>
    </r>
  </si>
  <si>
    <r>
      <rPr>
        <b/>
        <sz val="10"/>
        <color rgb="FF000000"/>
        <rFont val="Arial Narrow"/>
        <family val="2"/>
        <charset val="238"/>
      </rPr>
      <t>Horizontalna hidroizolacija ploče.</t>
    </r>
    <r>
      <rPr>
        <sz val="10"/>
        <color rgb="FF000000"/>
        <rFont val="Arial Narrow"/>
        <family val="2"/>
        <charset val="238"/>
      </rPr>
      <t xml:space="preserve">
Dobava materijala i postava horizontalne polimerbitumenske hidroizolacije s hladnim prednamazom - 0,5 cm na prethodno izvedenu AB ploču. Uključiti temeljni prednamaz na bet. plohama. Polaže se dvoslojna  bitumenska hidroizolacija sa uloškom iz staklene tkanine, punoplošno varenje za podlogu i međusobno. Uz sve rubove na prelazima iz horizontalnog u vertikalnu plohu ugraditi trokutasti kutni uložak od samogasivog ekspandiranog polistirena.
Obračun prema površini izvedene hidroizolacije.</t>
    </r>
  </si>
  <si>
    <r>
      <rPr>
        <b/>
        <sz val="10"/>
        <color rgb="FF000000"/>
        <rFont val="Arial Narrow"/>
        <family val="2"/>
        <charset val="238"/>
      </rPr>
      <t>Hidroizolacija poda i zida.</t>
    </r>
    <r>
      <rPr>
        <sz val="10"/>
        <color rgb="FF000000"/>
        <rFont val="Arial Narrow"/>
        <family val="2"/>
        <charset val="238"/>
      </rPr>
      <t xml:space="preserve">
Dobava materijala i izvedba hidroizolacije poda i zida dvokomponentnim visokofleksibilnim cementnim mortom tip kao Mapelastik, Sikalastic ili sl. Izvedba u dva sloja ukupne debljine 2-3 mm sa utisnutom armirnom mrežicom tip kao Mapenet 150 ili sl. 
Trake se međusobno lijepe ljepilom, kao npr. Adesilex T super ili sl.. Obračun po m2, sve izvedeno prema uputama proizvođača upotrebljenih materijala. Visina hidroizolacije uz tuš je do visine zidne keramike.</t>
    </r>
  </si>
  <si>
    <r>
      <rPr>
        <b/>
        <sz val="10"/>
        <color theme="1"/>
        <rFont val="Arial Narrow"/>
        <family val="2"/>
        <charset val="238"/>
      </rPr>
      <t>Hidroizolacija zidova i ploče ravnog krova.</t>
    </r>
    <r>
      <rPr>
        <sz val="10"/>
        <color theme="1"/>
        <rFont val="Arial Narrow"/>
        <family val="2"/>
        <charset val="238"/>
      </rPr>
      <t xml:space="preserve">
Dobava materijala i postava podnog  HIDROIZOLACIJSKOG premaza  na cementnoj bazi, postava na prethodno postavljen sloj nivelir mase (u nagibu) deb. 2-3 cm. (nivelir masa u cijeni stavke), deb. 2 mm. 
U cijenu je uključena i dobava i postava seal tape S trake.
U cijenu uključiti sve radove i materijale. Izvoditi u svemu prema uputama odabranog proizvođača.
Obračun prema stvarnoj  površini (m2) izvedenog HI premaza.</t>
    </r>
  </si>
  <si>
    <t xml:space="preserve">Dobava i montaža sanitarnih pregrada. Ukupna visina pregrade 220 cm, uključivo nogice visine 15 cm. Sve postavljeno na tipske nogice i fiksirano u bočne stijene. Osnovu kabine čine kompakt ploče debljine 13 mm. Svi rubovi kompakt ploča završno obrađeni sa skošenim ili polukružnim završnim rubovima. </t>
  </si>
  <si>
    <t>jed. mj.</t>
  </si>
  <si>
    <t>uk. cijena (kn)</t>
  </si>
  <si>
    <t>jed. cijena (kn)</t>
  </si>
  <si>
    <t>Dobava, izrada i montaža čelične konstrukcije nadstrešnice trijema. Konstrukcija od vrućevaljanih čeličnih profila. Profile antikorozivno zaštititi.</t>
  </si>
  <si>
    <t>U cijeni treba također uključiti obradu slojeva izolacije i po potrebi izvedbu holkera oko raznih prodora kroz slojeve izolacije (instalacioni prodori i sl.), kao i sve potrebne radnje i materijale oko izvedbe spojeva, prelaza i završetaka slojeva izolacije, detalja vezanih uz gore navedeno, ugradbe raznih rubnih traka,kit lajsni,  putz lajsni i slično.</t>
  </si>
  <si>
    <t>NAPOMENA:
Bravarske radove izvoditi prema opisu i shemama iz glavnog i izvedbenog projekta.
Sve mjere uzimati na licu mjesta, uU slučaju ne podudaranja konzultirati projektanta. 
Uzorak svih materijala i radionički nacrti (izrađeni od strane izvođača radova) moraju biti ovjeren od projektanta prije izrade ili montaže određene opreme.
Fizikalna svojstva vrata i prozora moraju biti usklađena s projektom/elaboratom zaštite od gubitaka topline i zaštite od buke.
Stavka obuhvaća izradu, dopremu i montažu, te finalnu obradu svake stavke.
Stavka uključuje, ukoliko je potrebno, i izradu i kompletnu postavu unutrašnje drvene i vanjske limene klupčice sa svim podložnim, spojnim i brtvenim materijalom do potpune gotovosti.
Ćišćenje nakon izrade i montaže svake stavke također je uključeno u cijenu stavke.</t>
  </si>
  <si>
    <t>NAPOMENA:
Bravarske radove izvoditi prema opisu i shemama iz glavnog i izvedbenog projekta.
Sve mjere uzimati na licu mjesta, slučaju ne podudaranja konzultirati projektanta. 
Uzorak svih materijala i radionički nacrti (izrađeni od strane izvođača radova) moraju biti ovjeren od projektanta prije izrade ili montaže određene opreme.</t>
  </si>
  <si>
    <t>Stavka uključuje, ukoliko je potrebno, i izradu i kompletnu postavu unutrašnje drvene i vanjske limene klupčice sa svim podložnim, spojnim i brtvenim materijalom do potpune gotovosti.
U stavku uključeni svi elementi i radnje opisane u odgovarajućoj shemi (ugradnja ventilacijske rešetke, antikorozivna zaštita,  ličenje...).</t>
  </si>
  <si>
    <t>VANJSKA ČELIČNA BRAVARIJA UKUPNO:</t>
  </si>
  <si>
    <t>PROTUPOŽARNA ČELIČNA BRAVARIJA UKUPNO:</t>
  </si>
  <si>
    <t>UNUTARNJA STOLARIJA UKUPNO:</t>
  </si>
  <si>
    <t>ALUMINIJSKA STOLARIJA UKUPNO:</t>
  </si>
  <si>
    <t>SANITARNE PREGRADE UKUPNO:</t>
  </si>
  <si>
    <t>a) Izvedba spištenog stropa u hodniku. AKUSTIČNI STROP izrađen po sistemu  poput KNAUF Cleaneo Akustik, ili jednakovrijedan proizvod _________________.</t>
  </si>
  <si>
    <t xml:space="preserve">Izvedba obloga stropova
Napomena: eventualna  konstrukcijska ojačanja zbog prihvata sanitarnih uređaja treba predvidjeti i uključiti u jediničnu cijenu obloge. U cijenu uključena skela.
</t>
  </si>
  <si>
    <t>a) Dobava i postava betonskih predgotovljenih opločnih elemenata / ploča.
Pozicija: ravan prohodan krov
Debljina opločnog elementa: 4 cm.
Odabir tipa ploče i završnog tona ploče vrši projektant.
Postava na sloj prethodno postavljene neoprenske podmetače visine cca 2cm, koji su uključeni u jediničnu cijenu stavke.</t>
  </si>
  <si>
    <t>Dobava i postava betonskih predgotovljenih opločnih elemenata / ploča. Stavka obuhvaća nabavu, dopremu na gradilište i postavljanje opločnika uključivo s izvedbom podloge, te sav potreban dodatni rad i materijal potreban za potpuno dovršenje rada.</t>
  </si>
  <si>
    <t>b) Dobava i postava betonskih opločnika.
Pozicija: zona oko objekta.
Dimenzije opločnika 20×20,10×10 cm,debljine 8 cm, sive boje
Opločnici su sukladni normi HRN EN 1339:2004, HRN EN 1339:2004/AC:2007, što podrazumjeva zadovoljenje visokih trajnosnih svojstava (mehanička otpornost, otpornost na djelovanje mraza i soli, otpornost na habanje i protukliznost). Opločnici se polažu na prethodno uređeni sloj stabilizacijskog cementa. Reške se zapunjavaju pijeskom za fugiranje.</t>
  </si>
  <si>
    <t>NAPOMENA: Sve izvesti strogo prema statičkom proračunu i projektu.
Jedinična cijena obuhvaća nabavu materijala i izradu čelične konstrukcije u radionici s provođenjem svih potrebnih predradnji za uredno izvođenje radova. U cijenu uključiti sav pribor, pomoćni i spojni materijal, transport, pomoćnu i radnu skelu. Zaštita čelične konstrukcije od korozije i ličenje je uključena u jediničnu cijenu.
Izvođač je dužan prije izvedbe izraditi radioničku dokumentaciju. S izvođenjem čelične konstrukcije smije se započeti isključivo nakon ovjere radioničke dokumentacije od strane projektanta konstrukcije. Sve navedeno obavezno uključiti u jediničnu cijenu.</t>
  </si>
  <si>
    <t>b) Izvedba spuštenog stropa od standardnih gipskartonkih (tipa KNAU A13 ili jednakovrijedno ploča na metalnoj podkonstrukcijii. Strop se izvodi po sistemu poput KNAUF D112, ili jednakovrijedan proizvod _________________________.</t>
  </si>
  <si>
    <t>Otvori:
Radovi za prilagodbu na instalacijske i ugradbene dijelove, koji su ugrađeni prije oblaganja, posebno se ne obračunavaju.</t>
  </si>
  <si>
    <t>Zid za instalacije sanitarija,  tip W116, ukupne debljine 20 cm. Obložen dvostrukim impregniranim gipskartonskim pločama, tipa GKBI H13 debljine 12,5 mm ili jednakovrijedno. Zid oznake VZ2b.</t>
  </si>
  <si>
    <t>Izvedba razdjelnih zidova od gipskartona bez zvučnih zahtjeva, obložen dvostrukim gipskartonskim pločama s obje strane, ukupne debljine 10 cm.
Zid po sistemu Knauf W112, ili jednakovrijedan proizvod, s jednostrukom metalnom podkonstrukcijom iz CW i UW profila, ispunjen mekom mineralnom vunom (30 kg/m3) debljine 5 cm.</t>
  </si>
  <si>
    <t>Evantualna konstrukcijska ojačanja zida zbog prihvata sanitarnih uređaja treba predvidjeti i uključiti u jedniničnu cijenu zida.</t>
  </si>
  <si>
    <t xml:space="preserve">Izvedba spuštenih stropova
</t>
  </si>
  <si>
    <t>- fasadna obloga aluminijskim limom (tip Prefalz ili jednakovrijedno) u boji 02 - antracit.</t>
  </si>
  <si>
    <t>Obloga dimnjaka aluminijskim limom (tip Prefalz ili jednakovrijedno _____________) u boji 02 - antracit. Uključeni svi potrebni elementi (ČE klamer - nosač opšava / OSB pl. Kao nosač kape i sl) za potpuno dovršenje stavke.</t>
  </si>
  <si>
    <t>Unutarnja puna klizna vrata za klizanje u gk zid. Vrata, kazeta i sav potreban pribor za klizanje tip kao Knauf Pocket Kit ili jednakovrijedan proizvod ____________________. Dovratnik i vratno krilo izrađeno od mdf-a, završno furnirano po izboru projektanta. Dimenzije: vrata min 80x210. Shema: 104</t>
  </si>
  <si>
    <t>Jednokrilni, fiksni unutarnji drveni prozor. Doprozornik i prozorsko krilo izrađeni od mdf-a, završno furnirano po izboru projektanta. Ostakljenje: kaljeno laminirano staklo. Folija u boji po izboru projektanta.Dimenzije: 180 x 60. Shema: 105</t>
  </si>
  <si>
    <t>Unutarnja stijena s četvero kliznih vrata u MDF izvedbi. Stijena se montira u ab ploču te ab zid. Svi elementi stijene i vratnih krila izrađeni od mdf-a, završno furnirano po izboru projektanta.  Dimenzije: 500 x 260. Shema: 108</t>
  </si>
  <si>
    <t>Unutarnja puna jednokrilna zaokretna vrata s obuhvatnim dovratnikom u mdf izvedbi. Sa strojarskom rešetkom - dimenzija prema shemi. Vrata se ugrađuju u gipskartonski zid. Dimenzije: vrata min 70x210. Shema: 101</t>
  </si>
  <si>
    <t>Unutarnja puna jednokrilna zaokretna vrata s obuhvatnim dovratnikom u mdf izvedbi. Sa strojarskom rešetkom - dimenzija prema shemi. Vrata se ugrađuju u gipskartonski zid. Dimenzije: vrata min 80x210. Shema: 102a</t>
  </si>
  <si>
    <t>Unutarnja puna jednokrilna zaokretna vrata s obuhvatnim dovratnikom u mdf izvedbi. Sa strojarskom rešetkom - dimenzija prema shemi. Vrata se ugrađuju u gipskartonski zid. Dimenzije: vrata min 80x210. Shema: 102b</t>
  </si>
  <si>
    <t>Unutarnja puna jednokrilna zaokretna vrata s obuhvatnim dovratnikom u mdf izvedbi. Vrata se ugrađuju u gipskartonski zid. Dimenzije: vrata min 90x210. Shema: 103</t>
  </si>
  <si>
    <t>Unutarnja puna jednokrilna zaokretna vrata s obuhvatnim dovratnikom u mdf izvedbi. Sa strojarskom rešetkom - dimenzija prema shemi. Vrata se ugrađuju u gipskartonski zid. Dimenzije: vrata min 90x210. Shema: 103a</t>
  </si>
  <si>
    <t xml:space="preserve"> Jednokrilni, fiksni unutarnji drveni prozor. Doprozornik i prozorsko krilo izrađeni od mdf-a, završno furnirano po izboru projektanta. Ostakljenje: kaljeno laminirano staklo. Folija u boji po izboru projektanta. Dimenzije: 100 x 60. Shema: 106</t>
  </si>
  <si>
    <t>Jednokrilni, fiksni unutarnji drveni prozor. Doprozornik i prozorsko krilo izrađeni od mdf-a, završno furnirano po izboru projektanta. Ostakljenje: kaljeno laminirano staklo. Folija u boji po izboru projektanta. Dimenzije: 140 x 60. Shema: 107</t>
  </si>
  <si>
    <t>Unutarnja puna zaokretna vrata u aluminijskoj izvedbi. Ugradnja u armiranobetonski zid. Panel vratnog krila u ravnini s profilom. Završa obrada plastifikacijom u RAL po odabiru projektanta. Dimenzije: vrata min 90x220. Shema: 202</t>
  </si>
  <si>
    <t>Vanjska garažna sekcijska vrata sa jednim zaokretnim krilom vrata čelične izvedbe i sa rešetkom za dovod svježeg zraka tip kao Hormann ili jednakovrijedan proizvod __________________________. Dimenzija prema shemi. Vrata se ugrađuje u ab zid. Dimenzije: 350x350. Shema: 501</t>
  </si>
  <si>
    <t>Vanjska garažna sekcijska vrata čelične izvedbe sa rešetkom za dovod svježeg zraka  tip kao Hormann ili jednakovrijedan proizvod __________________________.  Dimenzija prema shemi. Vrata se ugrađuje u ab zid. Dimenzije: 350x350. Shema: 502</t>
  </si>
  <si>
    <t>D.3.</t>
  </si>
  <si>
    <t>Obračun po m' montirane ograde, uključivo ograda, stupovi, AB temelji, svi potrebni iskopi i zatrpavanja, sav spojni materijal do potpune gotovosti ograde.</t>
  </si>
  <si>
    <t>MONTAŽERSKI RADOVI</t>
  </si>
  <si>
    <t>Koševi za smeće</t>
  </si>
  <si>
    <t>Obračun po komadu.</t>
  </si>
  <si>
    <t>Stalci za bicikle</t>
  </si>
  <si>
    <t>Olea oleastra, 200/250</t>
  </si>
  <si>
    <t>a) dobava materijala i postava razdjelnog sloja, geotekstila gustoće 100-200 gr/m², u svrhu razdvajanja temeljnog tla i šljunka.</t>
  </si>
  <si>
    <t>Parkovna klupa</t>
  </si>
  <si>
    <t>Ograda oko građevinske čestice</t>
  </si>
  <si>
    <t>Br.</t>
  </si>
  <si>
    <t>Opis stavke</t>
  </si>
  <si>
    <t>Jedinica mjere</t>
  </si>
  <si>
    <t>Količina</t>
  </si>
  <si>
    <t>Jedinična cijena</t>
  </si>
  <si>
    <t>Ukupna cijena</t>
  </si>
  <si>
    <t>PROMETNE POVRŠINE</t>
  </si>
  <si>
    <t>1.</t>
  </si>
  <si>
    <t>1.1.</t>
  </si>
  <si>
    <t>Geodetski radovi</t>
  </si>
  <si>
    <t>(OTU I st. 1-02.).</t>
  </si>
  <si>
    <t>Geodetski radovi pri iskolčenju, iskolčenje i građenje obuhvaćaju:</t>
  </si>
  <si>
    <t>a) iskolčenje osi prometnica sa čvrstim oznakama na terenu i osiguranje tjemena</t>
  </si>
  <si>
    <t>b)  iskolčenje poprečnih profila i iskolčenje kompletne prometne površine</t>
  </si>
  <si>
    <t xml:space="preserve">c) sva mjerenja koja su u vezi s prijenosom podataka iz projekata na teren i obrnuto, za sve vrijeme građenja </t>
  </si>
  <si>
    <t xml:space="preserve">d) održavanje iskolčenih oznaka na terenu u cijelom razdoblju od početka radova do predaje radova investitoru i </t>
  </si>
  <si>
    <t>e) prije početka radova potrebno je "grubo iskolčiti" cijelu situaciju, sve objekte, instalacije i ceste, da se ustanovi točnost parcele i površine za građenje, te suradnja sa projektantom</t>
  </si>
  <si>
    <t xml:space="preserve">f) izradu snimka izvedenog stanja. </t>
  </si>
  <si>
    <r>
      <t>Rad se mjeri u m</t>
    </r>
    <r>
      <rPr>
        <vertAlign val="superscript"/>
        <sz val="8"/>
        <rFont val="Arial Narrow"/>
        <family val="2"/>
        <charset val="238"/>
      </rPr>
      <t>2</t>
    </r>
    <r>
      <rPr>
        <sz val="8"/>
        <rFont val="Arial Narrow"/>
        <family val="2"/>
        <charset val="238"/>
      </rPr>
      <t xml:space="preserve"> zahvata u skladu s projektima. Osiguranje osi, održavanje i obnova osi i drugih točaka nužnih za uspješno izvođenje radova za sve vrijeme građenja, odnosno poslovi opisani u potpoglavlju 1-02 OTU te potreban materijal I troškovi prijevoza vezani uz taj radu plaćaju se po m</t>
    </r>
    <r>
      <rPr>
        <vertAlign val="superscript"/>
        <sz val="8"/>
        <rFont val="Arial Narrow"/>
        <family val="2"/>
        <charset val="238"/>
      </rPr>
      <t>2</t>
    </r>
    <r>
      <rPr>
        <sz val="8"/>
        <rFont val="Arial Narrow"/>
        <family val="2"/>
        <charset val="238"/>
      </rPr>
      <t xml:space="preserve"> zahvata.</t>
    </r>
  </si>
  <si>
    <r>
      <t>Oko 1750 m</t>
    </r>
    <r>
      <rPr>
        <vertAlign val="superscript"/>
        <sz val="10"/>
        <rFont val="Arial Narrow"/>
        <family val="2"/>
        <charset val="238"/>
      </rPr>
      <t>2</t>
    </r>
  </si>
  <si>
    <t>komplet</t>
  </si>
  <si>
    <t>1.2.</t>
  </si>
  <si>
    <t xml:space="preserve">Ručno otkopavanje rovova (šlicanje) za detekciju instalacija </t>
  </si>
  <si>
    <t xml:space="preserve"> (OTU I st.1-03.5; II st.2-05 ).</t>
  </si>
  <si>
    <r>
      <t>m</t>
    </r>
    <r>
      <rPr>
        <vertAlign val="superscript"/>
        <sz val="8"/>
        <rFont val="Arial Narrow"/>
        <family val="2"/>
        <charset val="238"/>
      </rPr>
      <t>3</t>
    </r>
  </si>
  <si>
    <t>1.3.</t>
  </si>
  <si>
    <t>Rezanje postojećih slojeva asfalta  radi spajanja sa novim asfaltom</t>
  </si>
  <si>
    <t>Zasijecanje postojećeg asfalta na mjestima kontakta starog i novog kolnika, te zajedno sa nabavom, dopremom i ugradnjom brtvene trake dim. 4×1 cm.</t>
  </si>
  <si>
    <t>Brtvena traka izrađena na bazi polimerom modificiranog bitumena, dimenzija 4×1 cm. Brtvenu traku treba ugraditi u potpunosti u skladu sa tehnologijom proizvođača.</t>
  </si>
  <si>
    <t>Ove radove treba izvoditi specijalnim  strojevima namjenjenim za tu vrstu radova.</t>
  </si>
  <si>
    <t>Predviđa se rezanje postojećeg kolnika i nogostupa na širini od 20 cm od ruba asfalta.</t>
  </si>
  <si>
    <t>U stavku je uključen i utrošak vode za potrebe stroja.</t>
  </si>
  <si>
    <r>
      <t>Obračun po m</t>
    </r>
    <r>
      <rPr>
        <vertAlign val="superscript"/>
        <sz val="8"/>
        <rFont val="Arial Narrow"/>
        <family val="2"/>
        <charset val="238"/>
      </rPr>
      <t>1</t>
    </r>
    <r>
      <rPr>
        <sz val="8"/>
        <rFont val="Arial Narrow"/>
        <family val="2"/>
        <charset val="238"/>
      </rPr>
      <t xml:space="preserve"> ugrađene brtvene trake odnosno zasijećenog asfalta.</t>
    </r>
  </si>
  <si>
    <r>
      <t>Obračun radova je po m</t>
    </r>
    <r>
      <rPr>
        <vertAlign val="superscript"/>
        <sz val="8"/>
        <rFont val="Arial Narrow"/>
        <family val="2"/>
        <charset val="238"/>
      </rPr>
      <t>1</t>
    </r>
  </si>
  <si>
    <r>
      <t>m</t>
    </r>
    <r>
      <rPr>
        <vertAlign val="superscript"/>
        <sz val="8"/>
        <rFont val="Arial Narrow"/>
        <family val="2"/>
        <charset val="238"/>
      </rPr>
      <t>1</t>
    </r>
  </si>
  <si>
    <t>1.4.</t>
  </si>
  <si>
    <t>Rušenje, demontaža i odstranjivanje postojećih betonskih rubnjaka i parkovnih rubnjaka (raznih dimenzija),</t>
  </si>
  <si>
    <t>Ova stavka obuhvaća:</t>
  </si>
  <si>
    <t>vađenje i usitnjavanje rubnjaka u dijelove prikladne za utovar,</t>
  </si>
  <si>
    <t>Izvedba i kontrola kakvoće i obračun prema Općim tehničkim uvjetima za radove na cestana, IGH 2001.(OTU), 1. Poglavlje; odredba 1-03.2.</t>
  </si>
  <si>
    <r>
      <t>Obračunato po m</t>
    </r>
    <r>
      <rPr>
        <vertAlign val="superscript"/>
        <sz val="8"/>
        <rFont val="Arial Narrow"/>
        <family val="2"/>
        <charset val="238"/>
      </rPr>
      <t>1</t>
    </r>
    <r>
      <rPr>
        <sz val="8"/>
        <rFont val="Arial Narrow"/>
        <family val="2"/>
        <charset val="238"/>
      </rPr>
      <t xml:space="preserve"> porušenog rubnjaka.</t>
    </r>
  </si>
  <si>
    <r>
      <t>m</t>
    </r>
    <r>
      <rPr>
        <vertAlign val="superscript"/>
        <sz val="8"/>
        <rFont val="Arial Narrow"/>
        <family val="2"/>
        <charset val="238"/>
      </rPr>
      <t>1</t>
    </r>
    <r>
      <rPr>
        <sz val="10"/>
        <rFont val="Arial"/>
        <family val="2"/>
        <charset val="238"/>
      </rPr>
      <t/>
    </r>
  </si>
  <si>
    <t>1.6.</t>
  </si>
  <si>
    <r>
      <t>Čišćenje gradilišta</t>
    </r>
    <r>
      <rPr>
        <sz val="8"/>
        <rFont val="Arial Narrow"/>
        <family val="2"/>
        <charset val="238"/>
      </rPr>
      <t xml:space="preserve"> </t>
    </r>
  </si>
  <si>
    <r>
      <t>m</t>
    </r>
    <r>
      <rPr>
        <vertAlign val="superscript"/>
        <sz val="8"/>
        <rFont val="Arial Narrow"/>
        <family val="2"/>
        <charset val="238"/>
      </rPr>
      <t>2</t>
    </r>
    <r>
      <rPr>
        <sz val="10"/>
        <rFont val="Arial"/>
        <family val="2"/>
        <charset val="238"/>
      </rPr>
      <t/>
    </r>
  </si>
  <si>
    <t>1.7.</t>
  </si>
  <si>
    <t>Zaštita postojećih komunalnih ili drugih instalacija koje ostaju u prometnici</t>
  </si>
  <si>
    <t>Stavka i njezina jedinična cijena obuhvaća:</t>
  </si>
  <si>
    <t>-odgovarajuću zaštitu tijekom izvođenja radova odgovarajućim tehnološkim postupkom,</t>
  </si>
  <si>
    <t>- uređenje okolnog terena,</t>
  </si>
  <si>
    <t>Obračun izvedenih radova: po (od strane nadzornog inženjera priznatim) stvarno izvršenim količinama po jedinicama mjere iz troškovnika.</t>
  </si>
  <si>
    <t>Dodatni zahtjevi: Premještanje treba obaviti na način kojim se neće nanositi šteta na ostalim dijelovima ceste, te objektima i posjedima uz cestu. Sve eventualno nastale štete izvoditelj treba kvalitetno sanirati o vlastitom trošku.</t>
  </si>
  <si>
    <t>Za uklanjanje i postavljanje na novu lokaciju treba imati suglasnost vlasnika.</t>
  </si>
  <si>
    <t>PRIPREMNI RADOVI UKUPNO:</t>
  </si>
  <si>
    <t>2.</t>
  </si>
  <si>
    <t>2.1.</t>
  </si>
  <si>
    <t>Iskop površinskog sloja humusa</t>
  </si>
  <si>
    <r>
      <t>m</t>
    </r>
    <r>
      <rPr>
        <vertAlign val="superscript"/>
        <sz val="10"/>
        <color theme="1"/>
        <rFont val="Arial"/>
        <family val="2"/>
      </rPr>
      <t>3</t>
    </r>
  </si>
  <si>
    <t>2.2.</t>
  </si>
  <si>
    <t>kameni materijal, "C" kategorije - zemljani materijal sa raspucalom stijenom, strojno se može kopati nakon djelomičnog rastresanja;</t>
  </si>
  <si>
    <t>čvrsti kameni materijal, "B" kategorije - strojno se može kopati tek nakon razaranja i rastresanja mehaničkim čekićem ili eksplozivom.</t>
  </si>
  <si>
    <t>Iskopani materijal Izvođač prevozi na trajnu deponiju uz razastiranje sa uređenjem, lokaciju deponije osigurava izvođač. Izvedba, kontrola kakvoće i obračun prema Općim tehničkim uvjetima za radove na cestama, IGH 2001. (OTU), 1. i 2. Poglavlje; odredba 2-02.</t>
  </si>
  <si>
    <r>
      <t>Obračunato po m</t>
    </r>
    <r>
      <rPr>
        <vertAlign val="superscript"/>
        <sz val="8"/>
        <rFont val="Arial Narrow"/>
        <family val="2"/>
        <charset val="238"/>
      </rPr>
      <t>3</t>
    </r>
    <r>
      <rPr>
        <sz val="8"/>
        <rFont val="Arial Narrow"/>
        <family val="2"/>
        <charset val="238"/>
      </rPr>
      <t xml:space="preserve"> iskopanog materijala u sraslom stanju.</t>
    </r>
  </si>
  <si>
    <r>
      <t>m</t>
    </r>
    <r>
      <rPr>
        <vertAlign val="superscript"/>
        <sz val="8"/>
        <rFont val="Arial Narrow"/>
        <family val="2"/>
        <charset val="238"/>
      </rPr>
      <t>3</t>
    </r>
    <r>
      <rPr>
        <sz val="10"/>
        <rFont val="Arial"/>
        <family val="2"/>
        <charset val="238"/>
      </rPr>
      <t/>
    </r>
  </si>
  <si>
    <t>2.3.</t>
  </si>
  <si>
    <t>Izrada nasipa</t>
  </si>
  <si>
    <t>(OTU II st. 2-09)</t>
  </si>
  <si>
    <t>Obračun po m³ ugrađenog i zbijenog nasipa.</t>
  </si>
  <si>
    <t>Izrada nasipa od miješanih materijala
(OTU II st. 2-09.2)</t>
  </si>
  <si>
    <t>2.4.</t>
  </si>
  <si>
    <t>UREĐENJE POSTELJICE ZAMJENOM SLOJA SLABO NOSIVOG TLA BOLJIM MATERIJALOM</t>
  </si>
  <si>
    <t>(OTU II st. 2-08.2.).</t>
  </si>
  <si>
    <t>Stavka obuhvaća iskop sloja slabog materijala, utovar i odvoz iskopanog materijala na deponiju, te dobavu i ugradnju zamjenskog materijala u sloj nasipa.</t>
  </si>
  <si>
    <r>
      <t>Slabi materijal zamijenit će se prikladnijim kada se zbog svojstava materijala u posteljici uz odgovarajući način rada ne mogu postići zahtjevi (traženi modul stišljivosti od min. 30 MN/m</t>
    </r>
    <r>
      <rPr>
        <vertAlign val="superscript"/>
        <sz val="8"/>
        <rFont val="Arial Narrow"/>
        <family val="2"/>
        <charset val="238"/>
      </rPr>
      <t>2</t>
    </r>
    <r>
      <rPr>
        <sz val="8"/>
        <rFont val="Arial Narrow"/>
        <family val="2"/>
        <charset val="238"/>
      </rPr>
      <t>)</t>
    </r>
  </si>
  <si>
    <t>Predviđena zamjena materijala šljunkom ili drobljenim kamenim materijalom u minimalnoj debljini sloja od 30 cm, sve prema nalogu odgovornog geomehaničara.</t>
  </si>
  <si>
    <t>Obračun radova:</t>
  </si>
  <si>
    <r>
      <t>Rad se mjeri u m</t>
    </r>
    <r>
      <rPr>
        <vertAlign val="superscript"/>
        <sz val="8"/>
        <rFont val="Arial Narrow"/>
        <family val="2"/>
        <charset val="238"/>
      </rPr>
      <t>3</t>
    </r>
    <r>
      <rPr>
        <sz val="8"/>
        <rFont val="Arial Narrow"/>
        <family val="2"/>
        <charset val="238"/>
      </rPr>
      <t xml:space="preserve"> u skladu s projektom.</t>
    </r>
  </si>
  <si>
    <t>*** pretpostavljeno na 20% trase</t>
  </si>
  <si>
    <t>Uređenje posteljice zamjenom sloja slabo nosivog tla boljim materijalom u debljini od 30 cm</t>
  </si>
  <si>
    <t>2.5.</t>
  </si>
  <si>
    <t>Mehaničko planiranje i zbijanje tla na planumu posteljice i sloju tampona koji se zadržava do postizanja potrebne zbijenosti  kao priprema za izradu kolničke konstrukcije</t>
  </si>
  <si>
    <t>(OTU II st. 2-10.3).</t>
  </si>
  <si>
    <t>Stavka obuhvaća izradu posteljice prema kotama iz projekta što obuhvaća grubo i fino planiranje materijala, te njegovo nabijanje do tražene zbijenosti kako bi se tlo osposobilo da bez štetnih posljedica preuzme opterećenje od kolničke konstrukcije i prometno opterećenje. Dubina do koje se uređuje posteljica iznosi 30 cm. Posteljica se uređuje tek pošto je uklonjen sav rastrošeni materijal. Prije zbijanja površinu treba izravnati.</t>
  </si>
  <si>
    <t>U stavku je uključena upotreba opreme i sav potreban rad na uređenju posteljice.</t>
  </si>
  <si>
    <t>Kriteriji za ocjenu kakvoće:</t>
  </si>
  <si>
    <t>Stupanj zbijenosti, Sz=100%</t>
  </si>
  <si>
    <r>
      <t>Modul stišljivosti, Ms=30MN/m</t>
    </r>
    <r>
      <rPr>
        <vertAlign val="superscript"/>
        <sz val="8"/>
        <rFont val="Arial Narrow"/>
        <family val="2"/>
        <charset val="238"/>
      </rPr>
      <t xml:space="preserve">2 </t>
    </r>
  </si>
  <si>
    <r>
      <t>Rad se mjeri u m</t>
    </r>
    <r>
      <rPr>
        <vertAlign val="superscript"/>
        <sz val="8"/>
        <rFont val="Arial Narrow"/>
        <family val="2"/>
        <charset val="238"/>
      </rPr>
      <t>2</t>
    </r>
    <r>
      <rPr>
        <sz val="8"/>
        <rFont val="Arial Narrow"/>
        <family val="2"/>
        <charset val="238"/>
      </rPr>
      <t xml:space="preserve"> u skladu s projektom.</t>
    </r>
  </si>
  <si>
    <t>Izrada posteljice mehaničkim zbijanjem</t>
  </si>
  <si>
    <r>
      <t>m</t>
    </r>
    <r>
      <rPr>
        <vertAlign val="superscript"/>
        <sz val="8"/>
        <rFont val="Arial Narrow"/>
        <family val="2"/>
        <charset val="238"/>
      </rPr>
      <t>2</t>
    </r>
  </si>
  <si>
    <t>2.6.</t>
  </si>
  <si>
    <t xml:space="preserve"> Uređenje slabog temeljnog tla  primjenom netkanih tekstila</t>
  </si>
  <si>
    <t>Ovaj rad obuhvaća sve radove potrebne za osposobljavanje slabo nosivog ili provlaženog temeljnog tla radi izrade nasipa iznad njega. U te radove uključeni su: polaganje netkanog tekstila i izrada  nasipnog sloja od zrnatog materijala iznad netkanog tekstila. Ovakav način uređenja slabo nosivog ili provlaženog tla primjenjuje se, kada se zbog svojstava ili stanja vlažnosti tla., uz odgovarajući način rada ne mogu postići zahtjevi iz tabele 5. točke 2.8.1. OTU-a, a služi da bi se omogućila izrada nasipa prema traženim kriterijima za nasipe.</t>
  </si>
  <si>
    <t>Dijelove trase, na kojima se ovim načinom uređuje temeljno tlo, određuje nadzorni inženjer.</t>
  </si>
  <si>
    <r>
      <t>Kod uređenja temeljnog tla primjenjuje se netkani tekstil mase 300 g/m</t>
    </r>
    <r>
      <rPr>
        <vertAlign val="superscript"/>
        <sz val="8"/>
        <rFont val="Arial Narrow"/>
        <family val="2"/>
        <charset val="238"/>
      </rPr>
      <t>2</t>
    </r>
    <r>
      <rPr>
        <sz val="8"/>
        <rFont val="Arial Narrow"/>
        <family val="2"/>
        <charset val="238"/>
      </rPr>
      <t xml:space="preserve">. </t>
    </r>
  </si>
  <si>
    <t>Netkani tekstili moraju ispunjavati tehničke karakteristike navedene u tabeli 6. točke 2.8.4 OTU-a.</t>
  </si>
  <si>
    <t>Izvođač je dužan pribaviti odgovarajuće tehničke podatke o netkanom tekstilu od proizvođača, s navedenim područjima primjene i uputama o načinu spajanja. Primjenu određene vrste netkanog tekstila na osnovi predočenih uvjeta odobrava nadzorni inženjer.</t>
  </si>
  <si>
    <t>prema HRN EN 13249:2016</t>
  </si>
  <si>
    <t>ili jednakovrijedna………………………………………………………</t>
  </si>
  <si>
    <t>Netkani tekstil mjeri se u kvadratnim metrima.</t>
  </si>
  <si>
    <t>ZEMLJANI RADOVI UKUPNO:</t>
  </si>
  <si>
    <t>3.</t>
  </si>
  <si>
    <t>KOLNIČKA KONSTRUKCIJA</t>
  </si>
  <si>
    <t>3.1.</t>
  </si>
  <si>
    <t>Nakon preuzimanja ispitanog planuma u usjecima, zasjecima i nasipima, donjeg stroja (posteljice) u pogledu zbijenosti, ravnosti projektiranih nagiba, pravilno izvedene odvodnje, a sve prema važećim standardima, pristupa se izradi tamponskog sloja.</t>
  </si>
  <si>
    <t>Za izradu ovog sloja treba upotrijebiti drobljeni kameni materijal  za koji je pribavljen atest o njegovoj podobnosti za izradu tamponskog sloja.</t>
  </si>
  <si>
    <t>Droblj. kameni mat. se mora navoziti (navlačiti) tako da se ne ošteti izvedeni profil posteljice.</t>
  </si>
  <si>
    <t>Tampon se mora nabiti (uvibrirati) odgovarajućim vibracionim strojevima.</t>
  </si>
  <si>
    <r>
      <t>Ms= 40-90 N/mm</t>
    </r>
    <r>
      <rPr>
        <vertAlign val="superscript"/>
        <sz val="8"/>
        <rFont val="Arial Narrow"/>
        <family val="2"/>
        <charset val="238"/>
      </rPr>
      <t>2</t>
    </r>
  </si>
  <si>
    <t>Sve nepravilnosti utvrđene za vrijeme zbijanja mora izvođač o svom trošku ukloniti.</t>
  </si>
  <si>
    <t>Sva tekuća i kontrolna ispitivanja treba vršiti prema važećim standardima i propisima u toku građenja.</t>
  </si>
  <si>
    <t>- pribavljanje atesta za kameni materijal prije početka radova,</t>
  </si>
  <si>
    <t>- nabava, dovoz i istovar kamenog materijala,</t>
  </si>
  <si>
    <t>- razgrtanje, planiranje, profiliranje tamponskog sloja i zbijanje,</t>
  </si>
  <si>
    <t>- kontrola ravnine i visine izvedenog tamponskog sloja,</t>
  </si>
  <si>
    <t>- sve radove na ispitivanju koji su potrebni za pravilno izveden tampon prema HRN.9.020 kao i pribavljanje atesta.</t>
  </si>
  <si>
    <r>
      <t>Obračun po m</t>
    </r>
    <r>
      <rPr>
        <vertAlign val="superscript"/>
        <sz val="8"/>
        <rFont val="Arial Narrow"/>
        <family val="2"/>
        <charset val="238"/>
      </rPr>
      <t>3</t>
    </r>
    <r>
      <rPr>
        <sz val="8"/>
        <rFont val="Arial Narrow"/>
        <family val="2"/>
        <charset val="238"/>
      </rPr>
      <t xml:space="preserve"> ugrađenog tamponskog sloja u zbijenom stanju.</t>
    </r>
  </si>
  <si>
    <t>3.2.</t>
  </si>
  <si>
    <t>NOSIVI SLOJ OD ZRNATOG KAMENOG MATERIJALA STABILIZIRANOG HIDRAULIČKIM VEZIVOM CEMENTNA STABILIZACIJA, CNS</t>
  </si>
  <si>
    <t>(OTU III st. 5-02.).</t>
  </si>
  <si>
    <t>Ugrađuje se kao podloga betonskim opločnicima koji su predviđeni za prolazak vozila.</t>
  </si>
  <si>
    <r>
      <t>Stavka obuhvaća dobavu i ugradnju nosivog sloja cementne stabilizacije u sloju debljine 15 cm, (cementna stabilizacija - 75 kg cementa/m</t>
    </r>
    <r>
      <rPr>
        <vertAlign val="superscript"/>
        <sz val="10"/>
        <rFont val="Arial Narrow"/>
        <family val="2"/>
        <charset val="238"/>
      </rPr>
      <t>3</t>
    </r>
    <r>
      <rPr>
        <sz val="10"/>
        <rFont val="Arial Narrow"/>
        <family val="2"/>
        <charset val="238"/>
      </rPr>
      <t xml:space="preserve"> </t>
    </r>
    <r>
      <rPr>
        <sz val="8"/>
        <rFont val="Arial Narrow"/>
        <family val="2"/>
        <charset val="238"/>
      </rPr>
      <t>agregata).</t>
    </r>
  </si>
  <si>
    <t>U stavku je uključena upotreba opreme, te sav potreban materijal, prijevoz i rad.</t>
  </si>
  <si>
    <r>
      <t>Rad se mjeri u m</t>
    </r>
    <r>
      <rPr>
        <vertAlign val="superscript"/>
        <sz val="10"/>
        <rFont val="Arial Narrow"/>
        <family val="2"/>
        <charset val="238"/>
      </rPr>
      <t>2</t>
    </r>
    <r>
      <rPr>
        <sz val="10"/>
        <rFont val="Arial Narrow"/>
        <family val="2"/>
        <charset val="238"/>
      </rPr>
      <t xml:space="preserve"> </t>
    </r>
    <r>
      <rPr>
        <sz val="8"/>
        <rFont val="Arial Narrow"/>
        <family val="2"/>
        <charset val="238"/>
      </rPr>
      <t>izvedenog sloja.</t>
    </r>
  </si>
  <si>
    <t>3.3.</t>
  </si>
  <si>
    <t>Nosivi sloj od asfaltbetona AC 22 base 50/70, d = 6 cm</t>
  </si>
  <si>
    <t>(OTU III st.5-04.).</t>
  </si>
  <si>
    <t>Izrada nosivog sloja AC 32 base 50/70, debljine 6,0 cm.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ili jednakocrijedna......................................................  i tehničkim svojstvima i zahtjevima za građevne proizvode za proizvodnju asfaltnih mješavina i za asfaltne slojeve kolnika.</t>
  </si>
  <si>
    <t>Ugrađuje se kao podloga kolnih površina</t>
  </si>
  <si>
    <t>3.4.</t>
  </si>
  <si>
    <t>Nosivi sloj od asfaltbetona AC 16 base 50/70, d = 5 cm</t>
  </si>
  <si>
    <t>Izrada nosivog sloja AC 16 base 50/70, debljine 5,0 cm.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ili jednakocrijedna......................................................  i tehničkim svojstvima i zahtjevima za građevne proizvode za proizvodnju asfaltnih mješavina i za asfaltne slojeve kolnika.</t>
  </si>
  <si>
    <t xml:space="preserve"> - površinu nogostupa - debljina 5 cm</t>
  </si>
  <si>
    <t>3.5.</t>
  </si>
  <si>
    <t>Habajući sloj od asfaltbetona AC 11 surf 50/70, d = 4 cm</t>
  </si>
  <si>
    <t>(OTU III st.6-03).</t>
  </si>
  <si>
    <t>Izrada habajućeg sloja AC 11 surf  50/70,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ili jednakocrijedna......................................................  i tehničkim svojstvima i zahtjevima za građevne proizvode za proizvodnju asfaltnih mješavina i za asfaltne slojeve kolnika.</t>
  </si>
  <si>
    <t>Ugrađuje se kao završni sloj kolnih površina</t>
  </si>
  <si>
    <t>3.6.</t>
  </si>
  <si>
    <t>Habajući sloj od asfaltbetona AC 8 surf 50/70, d = 3 cm</t>
  </si>
  <si>
    <r>
      <t>Izrada habajućeg sloja AC 8 surf 50/70, debljine 3,0 cm.  U cijeni su sadržani svi troškovi nabave materijala, proizvodnje i ugradnje asfaltne mješavine, prijevoz, oprema i sve ostalo što je potrebno za potpuno izvođenje radova. Obračun je po m</t>
    </r>
    <r>
      <rPr>
        <vertAlign val="superscript"/>
        <sz val="8"/>
        <rFont val="Arial Narrow"/>
        <family val="2"/>
        <charset val="238"/>
      </rPr>
      <t>2</t>
    </r>
    <r>
      <rPr>
        <sz val="8"/>
        <rFont val="Arial Narrow"/>
        <family val="2"/>
        <charset val="238"/>
      </rPr>
      <t xml:space="preserve"> gornje površine stvarno položenog i ugrađenog habajućeg sloja od asfaltbetona sukladno projektu. Izvedba i kontrola kakvoće prema HRN EN 13108-1 ili jednakocrijedna......................................................  i tehničkim svojstvima i zahtjevima za građevne proizvode za proizvodnju asfaltnih mješavina i za asfaltne slojeve kolnika.</t>
    </r>
  </si>
  <si>
    <t>3.7.</t>
  </si>
  <si>
    <r>
      <t>Betonski cestovni rubnjak od betona klase min. C 30/37, dimenzija 15/25cm</t>
    </r>
    <r>
      <rPr>
        <sz val="8"/>
        <rFont val="Arial Narrow"/>
        <family val="2"/>
        <charset val="238"/>
      </rPr>
      <t xml:space="preserve">                                 </t>
    </r>
  </si>
  <si>
    <t>(OTU II st.3-04.7.1.).</t>
  </si>
  <si>
    <r>
      <t>(Ovom stavkom obuhvaćen je prijevoz i ugradnja gotovih betonskih rubnjaka presjeka 15×25×100 cm te betona za izradu temelja. Rubnjaci se postavljaju na betonski temelj od betona C16/20. U cijenu je uključen sav potreban rad, eventualni iskopi i njega betona kao i zapunjavanje fuga širine 1cm cementnim mortom. Obračun radova po m</t>
    </r>
    <r>
      <rPr>
        <vertAlign val="superscript"/>
        <sz val="8"/>
        <rFont val="Arial Narrow"/>
        <family val="2"/>
        <charset val="238"/>
      </rPr>
      <t>1</t>
    </r>
    <r>
      <rPr>
        <sz val="8"/>
        <rFont val="Arial Narrow"/>
        <family val="2"/>
        <charset val="238"/>
      </rPr>
      <t>)</t>
    </r>
  </si>
  <si>
    <t>m’</t>
  </si>
  <si>
    <t>3.8.</t>
  </si>
  <si>
    <t xml:space="preserve">Parkovni rubnjak 8/20 cm od betona klase min. C 30/37                                                                               </t>
  </si>
  <si>
    <t>(OTU II st.3-04.8.1.).</t>
  </si>
  <si>
    <t>(Ovom stavkom obuhvaćen je prijevoz i ugradnja gotovih betonskih rubnjaka presjeka 8×20×50cm te betona za izradu temelja. Rubnjaci se postavljaju na betonski temelj od betona C16/20. U cijenu je uključen sav potreban rad, eventualni iskopi i njega betona kao i zapunjavanje fuga širine 1cm cementnim mortom. Obračun radova po m1)</t>
  </si>
  <si>
    <t>3.9.</t>
  </si>
  <si>
    <t>3.10.</t>
  </si>
  <si>
    <t>Betonski rigol 40/50/8 cm od betona klase C 25/30</t>
  </si>
  <si>
    <t>(Ovom stavkom obuhvaćen je prijevoz i ugradnja gotovih betonskih rigola presjeka 40×50×8 cm te betona za izradu temelja. Rigoli se postavljaju na betonski temelj od betona C16/20. U cijenu je uključen sav potreban rad, eventualni iskopi i njega betona kao i zapunjavanje fuga širine 1cm cementnim mortom. Obračun radova po m1)</t>
  </si>
  <si>
    <t>3.11.</t>
  </si>
  <si>
    <t>Stavka obuhvaća nabavu, dopremu na gradilište i postavljanje opločnika uključivo s izvedbom podloge, te sav potreban dodatni rad i materijal  ako je potrebno za potpuno dovršenje rada.</t>
  </si>
  <si>
    <t xml:space="preserve">Opločnici su sukladni normi HRN EN 1339:2004, HRN EN 1339:2004/AC:2007,
 </t>
  </si>
  <si>
    <t>Obračun po m²</t>
  </si>
  <si>
    <t>3.12.</t>
  </si>
  <si>
    <t>Stavka uključuje nabavku travne rešetke i ostalih potrebnih elemenata sa ugradnjom na prethodno uređeni sloj finog pijeska debljine sloja 3 cm. Nakon postavljanja rešetke ista se ispunjava humusom i travnom smjesom.</t>
  </si>
  <si>
    <t>Visina travnate rešetke iznosi 5 cm.</t>
  </si>
  <si>
    <t xml:space="preserve">Ugrađuje se na površine za vatrogasne putove izvan pješačkih površina i kolnika. </t>
  </si>
  <si>
    <t>3.13.</t>
  </si>
  <si>
    <t>Brtvene trake za vruću ugradbu na spojevima starog i novog asfalta.</t>
  </si>
  <si>
    <t>Stavka obuhvaća nabavu, dopremu na gradilište i postavljanje brtvenih traka, te sav potreban dodatni rad i materijal  ako je potrebno za potpuno dovršenje rada.
Spojevi na postojeće prometnice.</t>
  </si>
  <si>
    <t>KOLNIČKA KONSTRUKCIJA UKUPNO:</t>
  </si>
  <si>
    <t>4.</t>
  </si>
  <si>
    <t xml:space="preserve">PROMETNA OPREMA I SIGNALIZACIJA </t>
  </si>
  <si>
    <t>4.1.</t>
  </si>
  <si>
    <t>Prometni znakovi (okomita signalizacija)
(OTU VI st. 9-01.).</t>
  </si>
  <si>
    <t>Stavkama troškovnika je obuhvaćena nabava (izrada) i bojenje znakova i stupova, lijepljenje folije, prijevoz i postavljanje (ugradnja) prometnog znaka sa stupom-nosačem, i temeljem te ostali materijal i radovi vezani uz izradu i postavljanje prometnih znakova.</t>
  </si>
  <si>
    <t xml:space="preserve">Znakovi su izrađeni sa retroreflektivnim materijalima stabilnim na UV zračenje i aplikacijom nanešenom na Al-podlogu debljine 3.00mm, s pojačanim okvirom zbog kvalitete i trajnosti znakova. </t>
  </si>
  <si>
    <r>
      <t xml:space="preserve">Prometni znakovi se postavljaju na vlastite stupove-nosače </t>
    </r>
    <r>
      <rPr>
        <sz val="8"/>
        <rFont val="Calibri"/>
        <family val="2"/>
        <charset val="238"/>
      </rPr>
      <t>Ø</t>
    </r>
    <r>
      <rPr>
        <sz val="8"/>
        <rFont val="Arial Narrow"/>
        <family val="2"/>
        <charset val="238"/>
      </rPr>
      <t xml:space="preserve"> 60.3mm izrađenih od Fe cijevi zaštićenih vrućim cinčanjem.</t>
    </r>
  </si>
  <si>
    <t xml:space="preserve">Stavke uključuju i sav potreban alat, opremu, rad i materijal na uređenju i čišćenju mjesta rada te utovar, odvoz i istovar viška materijala na deponiju investitora do 25km.  </t>
  </si>
  <si>
    <t>Radovi se izvode i obračunavaju prema Općim tehničkim uvjetima za radove na cestama (OTU - 9. poglavlje).</t>
  </si>
  <si>
    <t xml:space="preserve">Dobava, montaža i ugradnja 6 tipska nosača IP Al 180 mm. U cijenu uključen i iskop temelja pojedinog nosača dubine min. 75 cm promjera 60 cm s dobavom i ugradnjom betona klase C25/30 i ugradnju stupa s ankerom na donjem dijelu u beton s min. 0.4 m³ betona po jednom nosaču. </t>
  </si>
  <si>
    <t>Obračun po kompletu ugrađenog nosača.</t>
  </si>
  <si>
    <t>4.1.1.</t>
  </si>
  <si>
    <t>Prometni znakovi opasnosti, izričitih naredbi obavijesti i dopunske ploče (II klasa retrofleksije)
(OTU VI st.9-01. ).</t>
  </si>
  <si>
    <t>Znakovi izričitih naredbi - Ø 60 cm</t>
  </si>
  <si>
    <t>Znakovi obavijesti - 60×60</t>
  </si>
  <si>
    <t>Dopunske ploče - 60×30 cm</t>
  </si>
  <si>
    <t>4.2.</t>
  </si>
  <si>
    <t>Oznake na kolniku (vodoravna signalizacija)
II klasa retrorefleksije (OTU VI st. 9-02.).</t>
  </si>
  <si>
    <t xml:space="preserve">Materijal kojim se izvode oznake na kolniku mora imati atest kakvoće, biti postojan i ne smije mijenjati boju. Predviđaju se trajne oznake. Pri izvedbi oznaka na kolniku pridržavati se odredbi Pravilnika o prometnim znakovima, signalizaciji i opremi na cestama (NN 33/05, 64/05, 155/05, 14/11), normi HRN EN 1436 (materijali za oznake na kolniku - Značajke nužne za korisnike ceste) kao i Općih tehničkih uvjeta za radove na cestama (t. 9-02 OTU VI.). </t>
  </si>
  <si>
    <t>4.2.1.</t>
  </si>
  <si>
    <t>Neisprekidane crte bijele boje. (H01)</t>
  </si>
  <si>
    <t>-širine 10 cm</t>
  </si>
  <si>
    <t>4.2.2.</t>
  </si>
  <si>
    <t>Isprekidana središnja crta bijele boje širine 12 (10) cm duljine punih/praznih polja 3/3 m, (H02)</t>
  </si>
  <si>
    <t>4.2.3.</t>
  </si>
  <si>
    <t>Zaustavna crta bijele boje,širine 50 cm, (H11)</t>
  </si>
  <si>
    <r>
      <t>-Puna</t>
    </r>
    <r>
      <rPr>
        <sz val="8"/>
        <rFont val="Arial Narrow"/>
        <family val="2"/>
        <charset val="238"/>
      </rPr>
      <t xml:space="preserve"> ,bijele boje</t>
    </r>
  </si>
  <si>
    <t>4.2.4.</t>
  </si>
  <si>
    <t>Pješački prijelaz (zebra) širine 2,5 m, polja bijele boje širine 0,5 m na međusobnom razmaku od 0,5 m (H18)</t>
  </si>
  <si>
    <t>4.2.5.</t>
  </si>
  <si>
    <t>Strelice za označavanje smjera kretanja dužine 3 m,  (H22)</t>
  </si>
  <si>
    <t>4.2.6.</t>
  </si>
  <si>
    <t>Natpis "STOP"- (H38), bijele boje</t>
  </si>
  <si>
    <t>4.2.7.</t>
  </si>
  <si>
    <t xml:space="preserve">Neisprekidana crta bijele boje na  parkiralištima - okomiti parking (H62)      </t>
  </si>
  <si>
    <t>4.2.8.</t>
  </si>
  <si>
    <t xml:space="preserve">Neisprekidana crta žute boje na  parkiralištima - okomiti parking (H56)  osobe sa invaliditetom    </t>
  </si>
  <si>
    <t>4.2.9.</t>
  </si>
  <si>
    <t>Izrada oznaka pristupačnosti za osobe s invaliditetom (H48)</t>
  </si>
  <si>
    <t>4.2.10.</t>
  </si>
  <si>
    <t>Taktilna površina sa reljefnom obradom</t>
  </si>
  <si>
    <r>
      <t>Nabava i ugradnja  pristupačne taktilne površine sa reljefnom obradom visine do 5 mm na način da ne otežava kretanje invalidskih kolica, da je prepoznatljiva na dodir stopala ili bijelog štapa, da ne zadržava vodu, snijeg i prljavštinu i da se lako održava. Ugrađuje se na mjestu vitoperenja nogostupa u zoni pješačkog prijelaza. Obračunato po m</t>
    </r>
    <r>
      <rPr>
        <vertAlign val="superscript"/>
        <sz val="8"/>
        <rFont val="Arial Narrow"/>
        <family val="2"/>
        <charset val="238"/>
      </rPr>
      <t>2</t>
    </r>
    <r>
      <rPr>
        <sz val="8"/>
        <rFont val="Arial Narrow"/>
        <family val="2"/>
        <charset val="238"/>
      </rPr>
      <t xml:space="preserve"> ugrađene taktilne površine.</t>
    </r>
  </si>
  <si>
    <t>PROMETNA OPREMA I SIGNALIZACIJA UKUPNO:</t>
  </si>
  <si>
    <t>5.</t>
  </si>
  <si>
    <t>OSTALO</t>
  </si>
  <si>
    <t>5.2.</t>
  </si>
  <si>
    <t>Izrada projekta izvedenog stanja</t>
  </si>
  <si>
    <t>stavka obuhvaća izradu projekta izvedenog stanja te predaju investitoru u digitalnom (dwg, pdf) i tiskanom obliku u tri (3) primjerka.</t>
  </si>
  <si>
    <t>OSTALO UKUPNO:</t>
  </si>
  <si>
    <t xml:space="preserve">REKAPITULACIJA - PROMETNE POVRŠINE </t>
  </si>
  <si>
    <t>br.</t>
  </si>
  <si>
    <t>N a z i v   r a d o v a</t>
  </si>
  <si>
    <t>Valuta</t>
  </si>
  <si>
    <t>kn</t>
  </si>
  <si>
    <t>UKUPNO (bez PDV-a) :</t>
  </si>
  <si>
    <t>Napomena:</t>
  </si>
  <si>
    <t>Uz svaku stavku troškovnika (predmjera) pored interne oznake stavke navedena je u zagradi odnosna točka prema Općim tehničkim uvjetima (OTU), koje su izdale Hrvatske ceste - Hrvatske autoceste (Zagreb, izdanje 2001. godine).
Obveza je Izvoditelja točno i potpuno pridržavanje svih normi (HRN) navedenih u Općim tehničkim uvjetima bez obzira što se poimence ne navode u stavkama (v.OTU odg.st.).</t>
  </si>
  <si>
    <t>REKAPITULACIJA</t>
  </si>
  <si>
    <t>Prometne površine</t>
  </si>
  <si>
    <t>PDV</t>
  </si>
  <si>
    <t>UKUPNO</t>
  </si>
  <si>
    <t>Broj ponude:</t>
  </si>
  <si>
    <t>Datum izdavanja ponude:</t>
  </si>
  <si>
    <t>Naziv, potpis i pečat ponuditelja:</t>
  </si>
  <si>
    <t>GRAD BAKAR</t>
  </si>
  <si>
    <t>Projektant:</t>
  </si>
  <si>
    <t>6.</t>
  </si>
  <si>
    <t>7.</t>
  </si>
  <si>
    <t>8.</t>
  </si>
  <si>
    <t>9.</t>
  </si>
  <si>
    <t>10.</t>
  </si>
  <si>
    <t>11.</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</si>
  <si>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</si>
  <si>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</si>
  <si>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</si>
  <si>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</si>
  <si>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</si>
  <si>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</si>
  <si>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</si>
  <si>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</si>
  <si>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</si>
  <si>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</si>
  <si>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</si>
  <si>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</si>
  <si>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</si>
  <si>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</si>
  <si>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</si>
  <si>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</si>
  <si>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</si>
  <si>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</si>
  <si>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</si>
  <si>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</si>
  <si>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</si>
  <si>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</si>
  <si>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</si>
  <si>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</si>
  <si>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</si>
  <si>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Poz.</t>
  </si>
  <si>
    <t>JM</t>
  </si>
  <si>
    <t>Kol.</t>
  </si>
  <si>
    <t>JC</t>
  </si>
  <si>
    <t>Ukupno</t>
  </si>
  <si>
    <t>RAZVODNI ORMARI</t>
  </si>
  <si>
    <t>Razdjelnik GRO</t>
  </si>
  <si>
    <t>Dobava, montaža i spajanje razvodnog ormara dimenzija</t>
  </si>
  <si>
    <t xml:space="preserve">(600+600+800)x(2000+100)x400mm, tipski testiran prema IEC 60439-1/IEC 61439-1-2. Ormar je slobodnostojeći, metalni, s punim metalnim vratima, sa stupnjem zaštite IP65. Potrebno predvidjeti do 20% rezervnog prostora u svrhu budućih nadogradnji. Stavka uključuje sav potreban montažni materijal za potpunu funkcionalnost. </t>
  </si>
  <si>
    <t>ORMAR:</t>
  </si>
  <si>
    <t>Tip:_________________________________________</t>
  </si>
  <si>
    <t>Proizvođač:_________________________________</t>
  </si>
  <si>
    <t>Podnožje/krov ormara 600x400mm stupanj zaštite IP65</t>
  </si>
  <si>
    <t>Usponski profili 2000mm</t>
  </si>
  <si>
    <t>Prednja vrata 2000x600mm stupanj zaštite IP65</t>
  </si>
  <si>
    <t>Stražnja ploča 2000x600mm stupanj zaštite IP65</t>
  </si>
  <si>
    <t>Temeljna ploča 2000x600mm</t>
  </si>
  <si>
    <t>Podne klizne uvodnice 600x400mm</t>
  </si>
  <si>
    <t>Maska podnožja 600x100mm</t>
  </si>
  <si>
    <t>Maska podnožja 400x100mm</t>
  </si>
  <si>
    <t>Bočna stranica 2000x400mm stupanj zaštite IP65</t>
  </si>
  <si>
    <t>Set za povezivanje ormara stupanj zaštite IP65</t>
  </si>
  <si>
    <t>Džep za dokumentaciju A4</t>
  </si>
  <si>
    <t>Podnožje/krov ormara 800x400mm stupanj zaštite IP65</t>
  </si>
  <si>
    <t>Prednja vrata 2000x800mm stupanj zaštite IP65</t>
  </si>
  <si>
    <t>Stražnja ploča 2000x800mm stupanj zaštite IP65</t>
  </si>
  <si>
    <t>Temeljna ploča 2000x800mm</t>
  </si>
  <si>
    <t>Podne klizne uvodnice 800x400mm</t>
  </si>
  <si>
    <t>Maska podnožja 800x100mm</t>
  </si>
  <si>
    <t>OPREMA POLJE MREŽE:</t>
  </si>
  <si>
    <t>Četveropolni kompaktni prekidač nazivne struje 100A sa termomagnetskom zaštitnom jedinicom TMD podesivim od 0.7-1xIn prekidne moći 25kA - IEC60947-2</t>
  </si>
  <si>
    <t xml:space="preserve">Naponski okidač 230VAC, VAC-220...250 VDC </t>
  </si>
  <si>
    <t>Pomoćni kontakti AUX-C 1Q+1SY...230VAC</t>
  </si>
  <si>
    <t>Gljivasto tipkalo za nužni isklop crveno deblokiranje okretanjem 1NO+11NC</t>
  </si>
  <si>
    <t>Jednopolni minijaturni automatski prekidač C6A 15kA - IEC60947-2</t>
  </si>
  <si>
    <t>Strujni mjerni transformator 100/5A</t>
  </si>
  <si>
    <t>Ampermetar za izmjeničnu struju s indirektnim mjerenjem</t>
  </si>
  <si>
    <t>Skala za izmjenični ampermetar SCL-A1-100/96</t>
  </si>
  <si>
    <t>Jednopolni nosač cilindričnog niskonaponskog osigurača 10.3×38mm</t>
  </si>
  <si>
    <t>Cilindrični osigurač 10.3x38mm</t>
  </si>
  <si>
    <t>Voltmetar za izmjenični napon, 96x96</t>
  </si>
  <si>
    <t>Voltmetarska sklopka za montažu na vrata, s položajem 0, termička nazivna struja 25A</t>
  </si>
  <si>
    <t>Tropolni+N odvodnik prenapona</t>
  </si>
  <si>
    <t>Signalna LED lampica crvena 230VAC</t>
  </si>
  <si>
    <t>Jednopolni minijaturni automatski prekidač B6A 15kA - IEC60947-2</t>
  </si>
  <si>
    <t>Tropolni rastavljač osigurač 160A za ugradnju na temeljnu ploču</t>
  </si>
  <si>
    <t>Uložak visokoučinskih osigurača veličine 000 gG-gL 63A</t>
  </si>
  <si>
    <t>Uložak visokoučinskih osigurača veličine 00 gG-gL 40A</t>
  </si>
  <si>
    <t>Jednofazni upravljački transformator 230/24VAC 250VA</t>
  </si>
  <si>
    <t>Dvopolni minijaturni automatski prekidač C10A 15kA - IEC60947-2</t>
  </si>
  <si>
    <t>Četveropolna strujna zaštitna sklopka 40/0.3A</t>
  </si>
  <si>
    <t>Četveropolna strujna zaštitna sklopka 40/0.03A</t>
  </si>
  <si>
    <t>Tropolni minijaturni automatski prekidač C40A 15kA - IEC60947-2</t>
  </si>
  <si>
    <t>Tropolni minijaturni automatski prekidač C16A 15kA - IEC60947-2</t>
  </si>
  <si>
    <t>Jednopolni minijaturni automatski prekidač C16A 15kA - IEC60947-2</t>
  </si>
  <si>
    <t>Jednopolni minijaturni automatski prekidač C10A 15kA - IEC60947-2</t>
  </si>
  <si>
    <t>Jednofazni upravljački transformator 230/24VAC 160VA</t>
  </si>
  <si>
    <t>Grebenasta sklopka 0-1 montaža na vrata, jednopolna 25A</t>
  </si>
  <si>
    <t>SEKCIJA KOMPENZACIJA:</t>
  </si>
  <si>
    <t>Tropolni minijaturni automatski prekidač C50A 15kA - IEC60947-2</t>
  </si>
  <si>
    <t>Strujni mjerni transformatori 50/5A ugradnja na bakrene sabirnice</t>
  </si>
  <si>
    <t>Grebenasta sklopka 25A montaža na vrata, 1P</t>
  </si>
  <si>
    <t xml:space="preserve">Regulator kompenzacije sa 6 supnjeva
 </t>
  </si>
  <si>
    <t>Tropolni minijaturni automatski prekidač D16A 15kA - IEC60947-2</t>
  </si>
  <si>
    <t>Tropolni minijaturni automatski prekidač D25A 15kA - IEC60947-2</t>
  </si>
  <si>
    <t>Kondenzatorski sklopnik 125 kVAr-a 3NO+1NO 230VAC</t>
  </si>
  <si>
    <t>Kondenzator za kompenzaciju jalove energije 10kVAr 440V 50Hz</t>
  </si>
  <si>
    <t>Kondenzator za kompenzaciju jalove energije 5kVAr 440V 50Hz</t>
  </si>
  <si>
    <t>Modularni distribucijski blok 160A četveropolni IP20</t>
  </si>
  <si>
    <t>Sabirnica RST 63A</t>
  </si>
  <si>
    <t>Zaštitna kapa za RST sabirnicu</t>
  </si>
  <si>
    <t>OPREMA POLJE AGREGAT:</t>
  </si>
  <si>
    <t>Četveropolna teretna sklopka I-0-II 63A ugradnja na DIN nosač</t>
  </si>
  <si>
    <t>Ručica za teretnu sklopku</t>
  </si>
  <si>
    <t>Četveropolni kompaktni prekidač nazivne struje 63A sa termomagnetskom zaštitnom jedinicom podesivim od 0.7-1xIn prekidne moći 25kA - IEC60947-2</t>
  </si>
  <si>
    <t xml:space="preserve">Naponski okidač 230VACVAC-220...250 VDC </t>
  </si>
  <si>
    <t>Tropolni minijaturni automatski prekidač B6A 15kA - IEC60947-2</t>
  </si>
  <si>
    <t>Signalna LED lampica zelena 230VAC</t>
  </si>
  <si>
    <t>Tropolni+N katodni odvodnik prenapona klase II 40kA sa preklopnim kontaktom signalizacije dotrajalosti</t>
  </si>
  <si>
    <t>Dvopolna strujna zaštitna sklopka 25/300mA</t>
  </si>
  <si>
    <t>Četveropolna strujna zaštitna sklopka 25/0.3A</t>
  </si>
  <si>
    <t>Četveropolna strujna zaštitna sklopka 25/0.03A</t>
  </si>
  <si>
    <t>Tropolni minijaturni automatski prekidač C25A 15kA - IEC60947-2</t>
  </si>
  <si>
    <t>Jednopolni minijaturni automatski prekidač B10A 15kA - IEC60947-2</t>
  </si>
  <si>
    <t xml:space="preserve">Tropolni minijaturni automatski prekidač C6A 15kA - IEC60947-2 , tip kao S203M-C6 </t>
  </si>
  <si>
    <t>Impulsni relej 16A 1NO 230V AC/110V DC</t>
  </si>
  <si>
    <t>Tropolna motorna zaštitna sklopka 0.25-0.4A</t>
  </si>
  <si>
    <t>Tropolna motorna zaštitna sklopka 1.0-1.6A</t>
  </si>
  <si>
    <t>Tropolni motorni sklopnik 9A 3NO+1NO 100…250V AC/DC</t>
  </si>
  <si>
    <t>Dvopolna grebenasta sklopka 0-1 25A 400VAC</t>
  </si>
  <si>
    <t>Grebenasta sklopka 25A 1-0-2 2P za ugradnju na vrata ormara</t>
  </si>
  <si>
    <t>Dvopolni bešumni sklopnik 2NO 24A napon upravljanja 230VAC</t>
  </si>
  <si>
    <t>Luksomat 1CO 230VAC od 2-15.000 lx sa sondom za vanjsku montažu</t>
  </si>
  <si>
    <t>Redne stezaljke - komplet prema el. shemi</t>
  </si>
  <si>
    <t>Tropolna shema izvedenog stanja razdjelnika, napravljena u AutoCAD Electrical, Eplan ili sl.</t>
  </si>
  <si>
    <t>kom.</t>
  </si>
  <si>
    <t>Vodiči, stopice, kanali i ostali pomoćni materijal</t>
  </si>
  <si>
    <t>kpl.</t>
  </si>
  <si>
    <t>Doprema, unošenje i povezivanje ormara s kablovima na objektu, sa ispitivanjem i izdavanjem atesta:</t>
  </si>
  <si>
    <t>Ukupno:</t>
  </si>
  <si>
    <t>UKUPNO 1:</t>
  </si>
  <si>
    <t>RASVJETA</t>
  </si>
  <si>
    <t>U svaku stavku opreme potrebno je predvidjeti dobavu, montažu,  spajanje i funkcionalno ispitivanje. U cijenu uračunati sitni montažni materijal, te ostali potrebni pribor i odgovarajuće ateste. Na svu opremu ponuđač mora dati jamstvo u roku od najmanje 2 godine. U slučaju dobave opreme drugih proizvođača, ona mora zadovoljavati tehničke karakteristike predložene opreme. Kriterij za jednakovrijednost: tehničke karakteristike ponuđene svjetiljke moraju biti jednake ili bolje od onih predviđenih proizvodom. Estetske karakteristike  moraju odgovarati predviđenom proizvodu uz odstupanja po dimenzijama do +/- 3 %. Prije narudžbe obavezno usuglasiti točan tip, boju i konačnu dispoziciju rasvjetnih tijela sa nadzornim inženjerom, koji je dužan konzultirati glavnog projektanta (provjera tipa spuštenog stropa i dispozicije svjetiljki) i projektanta el. instalacija.</t>
  </si>
  <si>
    <t>Dobava, montaža i spajanje nadgradne svjetiljke s direktnom (77%) i indirektnom (23%) svjetlosnom distribucijom. Kućište izrađeno od anodiziranog ekstrudiranog aluminija u završnoj boji RAL9006, krajevi svjetiljke izrađeni od plastike. Mogućnost horizontalne i vertikalne zidne montaže, te stropne. Opalni difuzor od polikarbonata za potpuno homogeno rasvijetljenu površinu. Energetska klasa minimalno A+. Klasa zaštite I. Klasa požarne otpornosti "F". Dimenzije svjetiljke 600x47x82mm. LED izvor svjetla, maksimalna instalirana snaga sustava 9W, temperature boje 3000K, uzvrat boje CRI&gt;80, minimalni izlazni svjetlosni tok 1003lm, minimalna efikasnost 109 lm/W, integrirana elektronička predspojna naprava. Mehanička zaštita minimalno IP44, masa svjetiljke maksimalno 0.9kg. Vijek trajanja izvora minimalno 50.000 sati L80B10. Sa svim potrebnim priborom, priključnim materijalom i elementima. Oznaka u projektu "S1".</t>
  </si>
  <si>
    <t>Kriteriji za ocjenu jednakovrijednosti:
- Nadgradna svjetiljka s direktnom (77%) i indirektnom (23%) svjetlosnom distribucijom
- Kućište izrađeno od anodiziranog ekstrudiranog aluminija u završnoj boji RAL9006
- Mogućnost horizontalne i vertikalne zidne montaže, te stropne
- Opalni difuzor od polikarbonata
- Potpuno homogeno rasvijetljena površina difuzora
- Energetska klasa minimalno A+
- Klasa zaštite I
- Klasa požarne otpornosti "F"
- Dimenzije svjetiljke 600x47x82mm
- LED izvor svjetla
- Maksimalna instalirana snaga sustava 9W
- Temperature boje 3000K, uzvrat boje CRI&gt;80
- Minimalni izlazni svjetlosni tok 1003lm
- Minimalna efikasnost svjetiljke 109 lm/W
- Integrirana elektronička predspojna naprava
- Mehanička zaštita minimalno IP44
- Masa svjetiljke maksimalno 0.9kg
- Vijek trajanja izvora minimalno 50.000 sati L80B10</t>
  </si>
  <si>
    <t>Proizvođač:___________________________________</t>
  </si>
  <si>
    <t>Dobava, montaža i spajanje nadgradne svjetiljke visokih performansi s direktnom svjetlosnom distribucijom. Kućište izrađeno od plastike otporne na UV zračenja te udarce, bijela boja. Posebno formirani opalni PC difuzor otporan na udarce. Životni vijek izvora minimalno 50000 sati (L70@25°C). Klasa energetske učinkovitosti A. Klasa zaštite I. Dimenzije svjetiljke maksimalno: ø390/95 [mm]. Masa svjetiljke maksimalno 1.25kg. Ukupna snaga LED sustava maksimalno 29,9W. Izlazni svjetlosni tok minimalno 2150lm. Minimalna efikasnost svjetiljke: 71.91lm/W. Radna temperatura -20°C do +35°C. Temperatura boje 3000K. Uzvrat boje CRI&gt;80. Mehanička zaštita IP65IK10. Sa svim potrebnim priborom, priključnim materijalom i elementima. Oznaka u projektu "S2".</t>
  </si>
  <si>
    <t>Kriteriji za ocjenu jednakovrijednosti:
- Kućište izrađeno od plastike otporne na UV zračenja te udarce, bijela boja
- Klasa energetske učinkovitosti A.
- Klasa zaštite I.
- Dimenzije svjetiljke maksimalno: ø390/95 [mm].
- Masa svjetiljke maksimalno 1.25kg.
- Ukupna snaga LED sustava maksimalno 29,9W.
- Izlazni svjetlosni tok minimalno 2150lm.
- Minimalna efikasnost svjetiljke: 71.91lm/W.
- Radna temperatura -20°C do +35°C.
- Temperatura boje 3000K.
- Uzvrat boje CRI&gt;80.
- Mehanička zaštita IP65IK10</t>
  </si>
  <si>
    <t>Dobava, montaža i spajanje ovjesne svjetiljke direktne simetrične svjetlosne distribucije, kut svjetlosne distribucije 2x55°. Kućište izrađeno od lijevanog aluminija, završne obrade u bijeloj boji. Homogena distribucija svjetlosti putem optike izrađene od plastike. Elektronički LED driver klase A2. Klasa zaštite I. Dimenzije svjetiljke fi333x14mm. LED izvor svjetlosti, maksimalna instalirana snaga sustava 27W, temperature boje 3000K, uzvrat boje CRI&gt;80, minimalni izlazni svjetlosni tok 2050lm, minimalna efikasnost svjetiljke 76 lm/W. Tolerancija boje MacAdam ≤ 3 SDCM. Vijek trajanja izvora minimalno 50.000 sati L80B10. Stupanj mehaničke zaštite minimalno IP20IK06. Sa svim potrebnim priborom, priključnim materijalom i elementima. Oznaka u projektu "S3a".</t>
  </si>
  <si>
    <t>Kriteriji za ocjenu jednakovrijednosti:
- Ovjesna svjetiljka direktne simetrične svjetlosne distribucije
- Kut svjetlosne distribucije 2x55°
- Kućište izrađeno od lijevanog aluminija, završne obrade u bijeloj boji
- Homogena distribucija svjetlosti putem optike izrađene od plastike
- Elektronički LED driver klase A2
- Dimenzije svjetiljke fi 333 x 14mm
- LED izvor svjetlosti
- Maksimalna instalirana snaga sustava 27W
- Temperature boje 3000K, uzvrat boje CRI&gt;80
- Minimalni izlazni svjetlosni tok 2050lm
- Minimalna efikasnost svjetiljke 76 lm/W
- Tolerancija boje MacAdam ≤ 3 SDCM
- Vijek trajanja izvora minimalno 50.000 sati L80B10
- Stupanj mehaničke zaštite minimalno IP20IK06</t>
  </si>
  <si>
    <t>Dobava, montaža i spajanje ovjesne svjetiljke direktne simetrične svjetlosne distribucije, kut svjetlosne distribucije 2x56°. Kućište izrađeno od lijevanog aluminija, završne obrade u bijeloj boji. Homogena distribucija svjetlosti putem optike izrađene od plastike. Elektronički LED driver klase A2. Klasa zaštite I. Dimenzije svjetiljke fi555x14mm. LED izvor svjetlosti, maksimalna instalirana snaga sustava 57W, temperature boje 3000K, uzvrat boje CRI&gt;80, minimalni izlazni svjetlosni tok 4400lm, minimalna efikasnost svjetiljke 77 lm/W. Tolerancija boje MacAdam ≤ 3 SDCM. Vijek trajanja izvora minimalno 50.000 sati L80B10. Stupanj mehaničke zaštite minimalno IP20IK06. Sa svim potrebnim priborom, priključnim materijalom i elementima. Oznaka u projektu "S3b".</t>
  </si>
  <si>
    <t>Kriteriji za ocjenu jednakovrijednosti:
- Ovjesna svjetiljka direktne simetrične svjetlosne distribucije
- Kut svjetlosne distribucije 2x56°
- Kućište izrađeno od lijevanog aluminija, završne obrade u bijeloj boji
- Homogena distribucija svjetlosti putem optike izrađene od plastike
- Elektronički LED driver klase A2
- Dimenzije svjetiljke fi 555 x 14mm
- LED izvor svjetlosti
- Maksimalna instalirana snaga sustava 57W
- Temperature boje 3000K, uzvrat boje CRI&gt;80
- Minimalni izlazni svjetlosni tok 4400lm
- Minimalna efikasnost svjetiljke 77 lm/W
- Tolerancija boje MacAdam ≤ 3 SDCM
- Vijek trajanja izvora minimalno 50.000 sati L80B10
- Stupanj mehaničke zaštite minimalno IP20IK06</t>
  </si>
  <si>
    <t>Dobava, montaža i spajanje nadgradne svjetiljke direktne simetrične svjetlosne distribucije s malim udio indirektne svjetosne distribucije, kut svjetlosne distribucije 2x55°. Kućište izrađeno od lijevanog aluminija, završne obrade u bijeloj boji. Homogena distribucija svjetlosti putem optike izrađene od plastike. Elektronički LED driver integriran u kućište svjetiljke klase A2. Klasa zaštite I. Dimenzije svjetiljke fi333x52mm. LED izvor svjetlosti, maksimalna instalirana snaga sustava 27W, temperature boje 3000K, uzvrat boje CRI&gt;80, minimalni izlazni svjetlosni tok 2160lm, minimalna efikasnost svjetiljke 80 lm/W. Tolerancija boje MacAdam ≤ 3 SDCM. Vijek trajanja izvora minimalno 50.000 sati L80B10. Stupanj mehaničke zaštite minimalno IP20IK06. Sa svim potrebnim priborom, priključnim materijalom i elementima. Oznaka u projektu "S3c".</t>
  </si>
  <si>
    <t>Kriteriji za ocjenu jednakovrijednosti:
- Nadgradna svjetiljka direktne simetrične svjetlosne distribucije, s udiom indirektne svjetlosne distribucije
- Kut svjetlosne distribucije 2x55°
- Kućište izrađeno od lijevanog aluminija, završne obrade u bijeloj boji
- Homogena distribucija svjetlosti putem optike izrađene od plastike
- Elektronički LED driver integriran u kućište svjetiljke klase A2
- Dimenzije svjetiljke fi 333 x 52mm
- LED izvor svjetlosti
- Maksimalna instalirana snaga sustava 27W
- Temperature boje 3000K, uzvrat boje CRI&gt;80
- Minimalni izlazni svjetlosni tok 2160lm
- Minimalna efikasnost svjetiljke 80 lm/W
- Tolerancija boje MacAdam ≤ 3 SDCM
- Vijek trajanja izvora minimalno 50.000 sati L80B10
- Stupanj mehaničke zaštite minimalno IP20IK06</t>
  </si>
  <si>
    <t xml:space="preserve">Dobava, montaža i spajanje nadgradne vodotijesne svjetiljke visokih performansi s direktnom svjetlosnom distribucijom. Kućište izrađeno od injektiranog UV stabiliziranog polikarbonata, visoke mehaničke otpornosti u boji RAL 7035. Difuzor od V2 samogasivog UV otpornog čistog polikarbonata, prizmatičnog iznutra radi bolje kontrole svjetla, te gladak izvana radi lakšeg održavanja. Reflektor od galvaniziranog čelika. Držači za montažu izrađeni od nehrđajućeg čelika. Test užarene žice 850°C. Svjetiljka se isporučuje sa konektorom za brzu instalaciju. Dimenzije svjetiljke: 1600mm x 92mm x 97mm.  LED izvor svjetlosti snage 24W, temperatura boje svjetlosti 4000K, faktor uzvrata boje CRI&gt;80, minimalni izlazni svjetlosni tok 3718lm. Životni vijek izvora minimalno 50.000 sati L80B20. Maksimalna snaga sistema 26W. Mehanička zaštita minimalno IP66IK08. ENEC certificirana svjetiljka. Radna temperatura od -30 do +40 °C. Sa svim potrebnim priborom, priključnim materijalom i elementima. Oznaka u projektu "S4".  </t>
  </si>
  <si>
    <t xml:space="preserve">Kriteriji za ocjenu jednakovrijednosti:
- Nadgradna vodotijesna svjetiljka
- Direktna difuzna svjetlosna distribucija
- Kućište izrađeno od UV stabiliziranog polikarbonata, u boji RAL 7035
- Difuzor izrađen od V2 samogasivog UV otpornog čistog polikarbonata, prizmatičnog iznutra, glatkog izvana 
- Reflektor izrađen od galvaniziranog čelika
- Dimenzije svjetiljke: 1600mm x 92mm x 97mm
- Držači za montažu izrađeni od nehrđajućeg čelika
- Ukupna snaga LED sustava maksimalno 26W
- Konektor za brzu montažu bez otvaranja svjetiljke
- Izlazni svjetlosni tok minimalno 3718lm
- Temperatura boje 4000K
- Uzvrat boje CRI&gt;80
- Mehanička zaštita minimalno IP66IK08 
- Životni vijek svjetiljke minimalno 50.000h L80B20
- ENEC certifikat
</t>
  </si>
  <si>
    <t xml:space="preserve">Dobava, montaža i spajanje nadgradne vodotijesne svjetiljke visokih performansi s direktnom svjetlosnom distribucijom. Kućište izrađeno od injektiranog UV stabiliziranog polikarbonata, visoke mehaničke otpornosti u boji RAL 7035. Difuzor od V2 samogasivog UV otpornog čistog polikarbonata, prizmatičnog iznutra radi bolje kontrole svjetla, te gladak izvana radi lakšeg održavanja. Reflektor od galvaniziranog čelika. Držači za montažu izrađeni od nehrđajućeg čelika. Test užarene žice 850°C. Svjetiljka se isporučuje sa konektorom za brzu instalaciju. Dimenzije svjetiljke: 690mm x 92mm x 97mm.  LED izvor svjetlosti snage 10W, temperatura boje svjetlosti 4000K, faktor uzvrata boje CRI&gt;80, minimalni izlazni svjetlosni tok 1547lm. Životni vijek izvora minimalno 50.000 sati L80B20. Maksimalna snaga sistema 11W. Mehanička zaštita minimalno IP66IK08. ENEC certificirana svjetiljka. Radna temperatura od -30 do +40 °C. Sa svim potrebnim priborom, priključnim materijalom i elementima. Oznaka u projektu "S5".  </t>
  </si>
  <si>
    <t>Kriteriji za ocjenu jednakovrijednosti:
- Nadgradna vodotijesna svjetiljka
- Direktna difuzna svjetlosna distribucija
- Kućište izrađeno od UV stabiliziranog polikarbonata, u boji RAL 7035
- Difuzor izrađen od V2 samogasivog UV otpornog čistog polikarbonata, prizmatičnog iznutra, glatkog izvana 
- Reflektor izrađen od galvaniziranog čelika
- Dimenzije svjetiljke: 690mm x 92mm x 97mm
- Držači za montažu izrađeni od nehrđajućeg čelika
- Ukupna snaga LED sustava maksimalno 11W
- Konektor za brzu montažu bez otvaranja svjetiljke
- Izlazni svjetlosni tok minimalno 1547lm
- Temperatura boje 4000K
- Uzvrat boje CRI&gt;80
- Mehanička zaštita minimalno IP66IK08 
- Životni vijek svjetiljke minimalno 50.000h L80B20
- ENEC certifikat</t>
  </si>
  <si>
    <t xml:space="preserve">Dobava, montaža i spajanje ovjesne svjetiljke visokih performansi s direktnom svjetlosnom distribucijom. Kućište izrađeno od lijevanog aluminija. Reflektor izrađen od prešanog prizmatičnog aluminija, anodiziran i poliran radi bolje svjetlosne učinkovitosti. Difuzor debljine 5mm, otporan na nagle promjene temperature i udarce izrađen od kaljenog stakla. Dimenzije svjetiljke: fi500mm x 525mm. LED izvor svjetlosti snage 115W, temperatura boje svjetlosti 4000K, faktor uzvrata boje CRI&gt;80, minimalni izlazni svjetlosni tok 10500lm. Životni vijek izvora minimalno 50.000 sati L80B20. Maksimalna snaga sistema 129W. Mehanička zaštita minimalno IP65IK08. Radna temperatura od -20 do +40 °C. Sa svim potrebnim priborom, priključnim materijalom i elementima. Oznaka u projektu "S6".  </t>
  </si>
  <si>
    <t>Kriteriji za ocjenu jednakovrijednosti:
- Ovjesna svjetiljka
- Direktna simetrična svjetlosna distribucija
- Kućište izrađeno od lijevanog aluminija
- Reflektor izrađen od prešanog prizmatičnog aluminija, anodiziran i poliran radi bolje svjetlosne učinkovitosti
- Difuzor debljine 5mm, otporan na nagle promjene temperature i udarce izrađen od kaljenog stakla
- Dimenzije svjetiljke: fi500mm x 525mmm
- Ukupna snaga LED sustava maksimalno 129W
- Izlazni svjetlosni tok minimalno 10500lm
- Temperatura boje 4000K
- Uzvrat boje CRI&gt;80
- Mehanička zaštita minimalno IP65IK08 
- Životni vijek svjetiljke minimalno 50.000h L80B20</t>
  </si>
  <si>
    <t xml:space="preserve">Dobava, montaža i spajanje ovjesne svjetiljke visokih performansi s direktnom svjetlosnom distribucijom. Kućište izrađeno od lijevanog aluminija. Reflektor izrađen od prešanog prizmatičnog aluminija, anodiziran i poliran radi bolje svjetlosne učinkovitosti. Difuzor debljine 5mm, otporan na nagle promjene temperature i udarce izrađen od kaljenog stakla. Ugrađeni protupanični modul 3h. Dimenzije svjetiljke: fi500mm x 525mm. LED izvor svjetlosti snage 115W, temperatura boje svjetlosti 4000K, faktor uzvrata boje CRI&gt;80, minimalni izlazni svjetlosni tok 10500lm. Životni vijek izvora minimalno 50.000 sati L80B20. Maksimalna snaga sistema 129W. Mehanička zaštita minimalno IP65IK08. Radna temperatura od -20 do +40 °C. Sa svim potrebnim priborom, priključnim materijalom i elementima. Oznaka u projektu "S6EM".  </t>
  </si>
  <si>
    <t>Kriteriji za ocjenu jednakovrijednosti:
- Ovjesna svjetiljka
- Direktna simetrična svjetlosna distribucija
- Kućište izrađeno od lijevanog aluminija
- Reflektor izrađen od prešanog prizmatičnog aluminija, anodiziran i poliran radi bolje svjetlosne učinkovitosti
- Difuzor debljine 5mm, otporan na nagle promjene temperature i udarce izrađen od kaljenog stakla
- Ugrađeni protupanični modul 3h
- Dimenzije svjetiljke: fi500mm x 525mmm
- Ukupna snaga LED sustava maksimalno 129W
- Izlazni svjetlosni tok minimalno 10500lm
- Temperatura boje 4000K
- Uzvrat boje CRI&gt;80
- Mehanička zaštita minimalno IP65IK08 
- Životni vijek svjetiljke minimalno 50.000h L80B20</t>
  </si>
  <si>
    <t>Dobava, montaža i spajanje ovjesne svjetiljke s direktnom svjetlosnom distribucijom. Kućište izrađeno od aluminija, bijela boja, otporno na UV zračenja. Ugradnja u gipskartonske stropove. Difuzor izrađen od visokopropusnog PMMA sa smanjenim blještanjem UGR&lt;19. Bez RF smetnji i elektromagnetske emisije. Bez opasnosti za okoliš zbog materijala koji ne sadrže živu ni olovo. Bez treperenja. Faktor snage ≥ 0.95. Dimenzije svjetiljke maksimalno: 1195 x 295 x 13 [mm]. Masa svjetiljke maksimalno 4kg. Ukupna snaga LED sustava maksimalno 51W. Izlazni svjetlosni tok minimalno 4900lm. Minimalna efikasnost: 96lm/W. Temperatura boje 4000K. Uzvrat boje CRI93. Mehanička zaštita IP40IK05. Životni vijek izvora minimalno 50000 sati L70B50. ENEC certificirana svjetiljka. Sa svim potrebnim priborom, priključnim materijalom i elementima. Oznaka u projektu "S7".</t>
  </si>
  <si>
    <t>Kriteriji za ocjenu jednakovrijednosti:
- Kućište izrađeno od aluminija, bijela boja, otporno na UV zračenja.
- Ovjesna svjetiljka
- Difuzor izrađen od visokopropusnog PMMA sa smanjenim blještanjem UGR&lt;19.
- Bez RF smetnji i elektromagnetske emisije.
- Bez opasnosti za okoliš zbog materijala koji ne sadrže živu ni olovo.
- Bez treperenja.
- Faktor snage ≥ 0.95. 
- Dimenzije svjetiljke maksimalno: 1195 x 295 x 13 [mm].
- Masa svjetiljke maksimalno 4kg.
- Ukupna snaga LED sustava maksimalno 51W.
- Izlazni svjetlosni tok minimalno 4900lm.
- Minimalna efikasnost: 96lm/W.
- Temperatura boje 4000K.
- Uzvrat boje CRI80.
- Mehanička zaštita IP40IK05
- Životni vijek izvora minimalno 50000 sati L70B50.
- ENEC certifikat</t>
  </si>
  <si>
    <t xml:space="preserve">Dobava, montaža i spajanje nadgradne vodotijesne svjetiljke visokih performansi s direktnom svjetlosnom distribucijom. Kućište izrađeno od injektiranog UV stabiliziranog polikarbonata, visoke mehaničke otpornosti u boji RAL 7035. Difuzor od V2 samogasivog UV otpornog čistog polikarbonata, prizmatičnog iznutra radi bolje kontrole svjetla, te gladak izvana radi lakšeg održavanja. Reflektor od galvaniziranog čelika. Držači za montažu izrađeni od nehrđajućeg čelika. Test užarene žice 850°C. Svjetiljka se isporučuje sa konektorom za brzu instalaciju. Dimenzije svjetiljke: 1600mm x 152mm x 102mm.  LED izvor svjetlosti snage 48W, temperatura boje svjetlosti 3000K, faktor uzvrata boje CRI&gt;80, minimalni izlazni svjetlosni tok 6933lm. Životni vijek izvora minimalno 50.000 sati L80B20. Maksimalna snaga sistema 51W. Mehanička zaštita minimalno IP66IK08. ENEC certificirana svjetiljka. Radna temperatura od -30 do +40 °C. Sa svim potrebnim priborom, priključnim materijalom i elementima. Oznaka u projektu "S8".  </t>
  </si>
  <si>
    <t xml:space="preserve">Kriteriji za ocjenu jednakovrijednosti:
- Nadgradna vodotijesna svjetiljka
- Direktna difuzna svjetlosna distribucija
- Kućište izrađeno od UV stabiliziranog polikarbonata, u boji RAL 7035
- Difuzor izrađen od V2 samogasivog UV otpornog čistog polikarbonata, prizmatičnog iznutra, glatkog izvana 
- Reflektor izrađen od galvaniziranog čelika
- Dimenzije svjetiljke: 1600mm x 152mm x 102mm
- Držači za montažu izrađeni od nehrđajućeg čelika
- Ukupna snaga LED sustava maksimalno 51W
- Konektor za brzu montažu bez otvaranja svjetiljke
- Izlazni svjetlosni tok minimalno 6933lm
- Temperatura boje 3000K
- Uzvrat boje CRI&gt;80
- Mehanička zaštita minimalno IP66IK08 
- Životni vijek svjetiljke minimalno 50.000h L80B20
- ENEC certifikat
</t>
  </si>
  <si>
    <t xml:space="preserve">Dobava, montaža i spajanje nadgradne vodotijesne svjetiljke visokih performansi s direktnom svjetlosnom distribucijom. Kućište izrađeno od injektiranog UV stabiliziranog polikarbonata, visoke mehaničke otpornosti u sivoj boji. Difuzor od V2 samogasivog UV otpornog čistog polikarbonata, prizmatičnog iznutra radi bolje kontrole svjetla, te gladak izvana radi lakšeg održavanja. Reflektor od galvaniziranog čelika. Držači za montažu izrađeni od nehrđajućeg čelika. Test užarene žice 850°C. Svjetiljka se isporučuje sa konektorom za brzu instalaciju. Dimenzije svjetiljke: 1260mm x 120mm x 102mm.  LED izvor svjetlosti snage 18W, temperatura boje svjetlosti 4000K, faktor uzvrata boje CRI&gt;80, minimalni izlazni svjetlosni tok 2572lm. Životni vijek izvora minimalno 50.000 sati L70B20. Maksimalna snaga sistema 20W. Mehanička zaštita minimalno IP66IK08. ENEC certificirana svjetiljka. Radna temperatura od -30 do +40 °C. Sa svim potrebnim priborom, priključnim materijalom i elementima. Oznaka u projektu "S9".  </t>
  </si>
  <si>
    <t xml:space="preserve">Kriteriji za ocjenu jednakovrijednosti:
- Nadgradna vodotijesna svjetiljka
- Direktna difuzna svjetlosna distribucija
- Kućište izrađeno od UV stabiliziranog polikarbonata, u sivoj boji
- Difuzor izrađen od V2 samogasivog UV otpornog čistog polikarbonata, prizmatičnog iznutra, glatkog izvana 
- Reflektor izrađen od galvaniziranog čelika
- Dimenzije svjetiljke: 1260mm x 120mm x 102mm
- Držači za montažu izrađeni od nehrđajućeg čelika
- Ukupna snaga LED sustava maksimalno 20W
- Konektor za brzu montažu bez otvaranja svjetiljke
- Izlazni svjetlosni tok minimalno 2572lm
- Temperatura boje 4000K
- Uzvrat boje CRI&gt;80
- Mehanička zaštita minimalno IP66IK08 
- Životni vijek svjetiljke minimalno 50.000h L70B20
- ENEC certifikat
</t>
  </si>
  <si>
    <t xml:space="preserve">Dobava, montaža i spajanje zidne svjetiljke s direktnom svjetlosnom distribucijom. Kućište izrađeno od lijevanog aluminija. Difuzor od kaljenog stakla, 4mm debljine, otporan na nagle temperaturne promjene i udarce. Svjetiljka sadrži premaz proti korozije, otporna na atmosfere s povećanim salinitetom. Dimenzije svjetiljke: 270mm x 125mm x 113mm.  LED izvor svjetlosti snage 10W, temperatura boje svjetlosti 3000K, faktor uzvrata boje CRI&gt;80, minimalni izlazni svjetlosni tok 813lm. Životni vijek izvora minimalno 50.000 sati L80B20. Maksimalna snaga sistema 13W. Mehanička zaštita minimalno IP65IK07. Sa svim potrebnim priborom, priključnim materijalom i elementima. Oznaka u projektu "S10".  </t>
  </si>
  <si>
    <t>Kriteriji za ocjenu jednakovrijednosti:
- Zidna svjetiljka
- Direktna difuzna svjetlosna distribucija
- Kućište izrađeno od lijevanog aluminija
- Difuzor od kaljenog stakla, 4mm debljine, otporan na nagle temperaturne promjene i udarce
- Svjetiljka sadrži premaz proti korozije, otporna na atmosfere s povećanim salinitetom
- Dimenzije svjetiljke: 270mm x 125mm x 113mm
- Ukupna snaga LED sustava maksimalno 13W
- Izlazni svjetlosni tok minimalno 813lm
- Uzvrat boje CRI&gt;80
- Mehanička zaštita minimalno IP65IK07 
- Životni vijek svjetiljke minimalno 50.000h L80B20</t>
  </si>
  <si>
    <t xml:space="preserve">Dobava, montaža i spajanje ovjesne svjetiljke visokih performansi s direktnom svjetlosnom distribucijom. Kućište izrađeno od lijevanog aluminija. Difuzor od polikarbonata sa pokrovom protiv blještanja. Prizmatičnog iznutra radi bolje kontrole svjetla, V2 samogasivog UV otpornog čistog polikarbonata. Dimenzije svjetiljke: fi400mm x 460mm. LED izvor svjetlosti snage 25W, temperatura boje svjetlosti 4000K, faktor uzvrata boje CRI&gt;90, minimalni izlazni svjetlosni tok 2040lm. Životni vijek izvora minimalno 50.000 sati L80B20. Maksimalna snaga sistema 28W. Mehanička zaštita minimalno IP43IK08. Sa svim potrebnim priborom, priključnim materijalom i elementima. Oznaka u projektu "S11".  </t>
  </si>
  <si>
    <t>Kriteriji za ocjenu jednakovrijednosti:
- Ovjesna svjetiljka
- Direktna simetrična svjetlosna distribucija
- Kućište izrađeno od lijevanog aluminija
- Difuzor od polikarbonata sa pokrovom protiv blještanja
- Prizmatičnog iznutra radi bolje kontrole svjetla, V2 samogasivog UV otpornog čistog polikarbonata
- Dimenzije svjetiljke: fi400mm x 460mmm
- Ukupna snaga LED sustava maksimalno 28W
- Izlazni svjetlosni tok minimalno 2040lm
- Temperatura boje 4000K
- Uzvrat boje CRI&gt;90
- Mehanička zaštita minimalno IP43IK08 
- Životni vijek svjetiljke minimalno 50.000h L80B20</t>
  </si>
  <si>
    <t xml:space="preserve">Dobava, montaža i spajanje ovjesne svjetiljke s direktnom svjetlosnom distribucijom. Kućište izrađeno od galvaniziranog čelika, prethodno premaza sa UV stabiliziranim poliesterom. LED modul od prirodno anodiziranog aluminija. Difuzor od metakrilata. Dimenzije svjetiljke: 1186mm x 76mm x 63mm. LED izvor svjetlosti snage 25W, temperatura boje svjetlosti 4000K, faktor uzvrata boje CRI&gt;80, minimalni izlazni svjetlosni tok 3421lm. Životni vijek izvora minimalno 50.000 sati L80B20. Maksimalna snaga sistema 28W. Mehanička zaštita minimalno IP40IK07. Sa svim potrebnim priborom, priključnim materijalom i elementima. Oznaka u projektu "S12".  </t>
  </si>
  <si>
    <t xml:space="preserve">Kriteriji za ocjenu jednakovrijednosti:
- Ovjesna svjetiljka
- Direktna simetrična svjetlosna distribucija
- Kućište izrađeno od galvaniziranog čelika, prethodno premaza sa UV stabiliziranim poliesterom
- Difuzor od metakrilata
- LED modul od prirodno anodiziranog aluminija
- Dimenzije svjetiljke: 1186mm x 76mm x 63mm
- Ukupna snaga LED sustava maksimalno 28W
- Izlazni svjetlosni tok minimalno 3421lm
- Temperatura boje 4000K
- Uzvrat boje CRI&gt;80
- Mehanička zaštita minimalno IP40IK07 
- Životni vijek svjetiljke minimalno 50.000h L80B20
</t>
  </si>
  <si>
    <t xml:space="preserve">Dobava, montaža i spajanje zidnog nadgradnog rasvjetnog tijela nužne rasvjete, sa jednostrano digitalno printanim pokazivačem smjera "izlaz dolje". Stupanj mehaničke zaštite svjetiljke minimalno IP20. Svjetiljka izrađena od bijelog polikarbonata/ABS te aluminija i metala. Udaljenost uočavanja VD 25m. Izvor svjetlosti 8 x POWER LED, ukupne snage 1W, svjetlina površine &gt;300cd/m². Mrežno napajanje 230V AC ±10% / 50-60Hz, elektronička predspojna naprava i inverterom za nužnu rasvjetu s izborom između pripravnog i stalnog moda rada, sa sustavom za automatsko elektroničko impulsno punjenje (maksimalno 12h). Integrirane hermetički zatvorene LifePO4/C 6.4V 0,6Ah baterije autonomije 3h, bez održavanja. 2P+T priključne stezaljke za maksimalno  presjek kabela 2.5mm². Dimenzije svjetiljke: 277x152x32mm. Klasa zaštite II. Radna temperatura od +10 do +35 °C. ENEC cetifikat. Sa svim potrebnim priborom, priključnim materijalom i elementima. Oznaka u projektu "P1". </t>
  </si>
  <si>
    <t>Kriteriji za ocjenu jednakovrijednosti:
- Nazidna svjetiljka nužne rasvjete sa jednostrano digitalno printanim pokazivačem smjera "izlaz dolje"
- Stupanj mehaničke zaštite svjetiljke minimalno IP20
- Svjetiljka izrađena od bijelog polikarbonata/ABS te aluminija i metala
- Udaljenost uočavanja VD 25m
- Izvor svjetlosti 8 x POWER LED, ukupne snage maksimalno 1W
- Svjetlina površine minimalno 300cd/m²
- Mrežno napajanje 230V AC ±10% / 50-60Hz
- Elektronička predspojna naprava sa "AUTOTEST" dijagnostikom i inverterom za nužnu rasvjetu
- Mogućnost ručnog izbora između pripravnog i stalnog moda rada
- Sa sustavom za automatsko elektroničko impulsno punjenje (maksimalno 12h)
- Integrirane hermetički zatvorene LifePO4/C 6.4V 0,6Ah, bez održavanja
- Autonomija svjetiljke minimalno 3h
- Dimenzije svjetiljke: 277x152x32mm
- Klasa zaštite II
- Radna temperatura od +10 do +35 °C
- ENEC certifikat</t>
  </si>
  <si>
    <t xml:space="preserve">Dobava, montaža i spajanje nadgradne svjetiljke za osvjetljavanje širokih prostora. Stupanj mehaničke zaštite svjetiljke minimalno IP20. Svjetiljka izrađena od bijelog polikarbonata/ABS. Izvor svjetlosti POWER LED, ukupne snage 2W. Minimalni izlazni svjetlosni tok 261lm, maksimalna instalirana snaga svjetiljke 6,5W. Mrežno napajanje 230V AC ±10% / 50-60Hz, elektronička predspojna naprava sa inverterom za nužnu rasvjetu s izborom između pripravnog i stalnog moda rada, sa sustavom za automatsko elektroničko impulsno punjenje (maksimalno 12h). Integrirane hermetički zatvorene LiFePO4/C 6,4V 1,5Ah, baterije autonomije 3h, bez održavanja. 2P+T priključne stezaljke za maksimalno  presjek kabela 2.5mm². Dimenzije svjetiljke: 130x130x27mm. Klasa zaštite II. Radna temperatura od +10 do +35 °C. ENEC certifikat. Sa svim potrebnim priborom, priključnim materijalom i elementima. Oznaka u projektu "EM1". </t>
  </si>
  <si>
    <t>Kriteriji za ocjenu jednakovrijednosti:
- Nadgradna svjetiljka za osvjetljavanje širokih prostora
- Stupanj mehaničke zaštite svjetiljke minimalno IP20
- Svjetiljka izrađena od bijelog polikarbonata/ABS
- Izvor svjetlosti POWER LED, ukupne snage maksimalno 2W
- Minimalni izlazni svjetlosni tok 261lm
- Maksimalna instalirana snaga svjetiljke 6,5W
- Elektronička predspojna naprava
- Mogućnost ručnog izbora između pripravnog i stalnog moda rada 
- Sa sustavom za automatsko elektroničko impulsno punjenje (maksimalno 12h)
- Integrirane hermetički zatvorene LiFePO4/C 6,4V 1,5Ah, bez održavanja
- Autonomija svjetiljke minimalno 3h
- Dimenzije svjetiljke: 130x130x27mm
- Klasa zaštite II
- Radna temperatura od +10 do +35 °C
- ENEC certifikat</t>
  </si>
  <si>
    <t>UKUPNO 2:</t>
  </si>
  <si>
    <t>VANJSKA RASVJETA</t>
  </si>
  <si>
    <r>
      <t>Dobava, montaža i spajanje svjetiljke montirane na stup visine 4m. Konusni čelični stup visine 4m, stupnim razdjelnikom sa dva osigurača maksimlano 16A, montaža stupa je sidrenim vijcima u betonski temelj dimenzija 177x177x400mm, otvor za stupni razdjelnik dimenzija 45x186mm. Svjetiljka antracitne boje, kućišta od lijevanog aluminija izrađenog na način da je površina što manje izložena vjetru. Optika od PMMA, s otpornošću na UV zračenja i temperaturu. Širokosnopna distribucija svjetla za velike površine. Moguće bočno zakretanje od 0° do 15° i vertikalno od 0° do 10°. Difuzor od kaljenog stakla, 4mm debljine, otpornog na nagle temperaturne razlike i udarce. Završna obrada: plastifikacija poliesterom za otpornost na koroziju i salinitet. Regulacija u slučaju temperaturnih porasta usred vremenskih neprilika ili otkazivanja LED čipa – smanjuje se svjetlosni tok i tako smanjuje temperatura te nastavlja s radom. Sigurnosna dioda kao zaštita od naglih porasta napona. Klasa zaštite II. Dimenzije svjetiljke – dužina 530mm, širina 280mm, visina 60mm. Masa svjetiljke maksimalno 7.60kg. LED izvor snage maksimalno 31W, ukupna snaga sustava 33W, izlaznog svjetlosnog toka minimalno 3622lm, efikasnost  109lm/W, temperature boje 4000K, uzvrata boje CRI&gt;70. Dolazi u mehaničkoj zaštiti IP66IK09. Radna temperatura svjetiljke od -30 do +40°C, vijek trajanja izvora 80000 sati L80B10, faktor snage &gt;0.9. Površina izložena prema vjetru maksimalno L:139cm2, S:400cm2. Sa svim potrebnim priborom, priključnim materijalom i elementima. Oznaka u projektu "</t>
    </r>
    <r>
      <rPr>
        <b/>
        <sz val="10"/>
        <rFont val="Arial"/>
        <family val="2"/>
        <charset val="238"/>
      </rPr>
      <t>V1</t>
    </r>
    <r>
      <rPr>
        <sz val="10"/>
        <rFont val="Arial"/>
        <family val="2"/>
        <charset val="238"/>
      </rPr>
      <t>".</t>
    </r>
  </si>
  <si>
    <t>Kriteriji za ocjenu jednakovrijednosti:
- Konusni čelični stup visine 4m, boje svjetiljke
- Montaža stupa sa sidrenim vijcima 
- Svjetiljka za montažu na stup promjera 63-60mm
- Širokosnopna distribucija svjetla za velike površine 
- Kućište od aluminija, antracitne boje
- Optika od PMMA, otporna na UV zračenja i temperaturu
- Difuzor od stakla, otporno na nagle temperaturne razlike i udarce
- Plastifikacija za otpornost na koroziju i utjecaj slanih atmosfera
- Mogućnost bočnog (0-15°) i vertiklanog (0-10°) zakretanja
- Regulacija u slučaju temperaturnih porasta usred vremenskih neprilika ili otkazivanja LED čipa
- Sigurnosna dioda kao zaštita od naglih porasta napona
- Prenaponska zaštita klase II
- Snaga LED sustava maksimalno 33W
- Izlazni svjetlosni tok minimalno 3622lm
- Efikasnost svjetiljke minimlano 109lm/W
- Temperatura boje 4000K
- Faktor uzvrata boje CRI&gt;70
- Mehanička zaštita IP66IK09
- Radna temperatura: -30°C - +40°C
- Životni vijek: 80000h L80B10
- Dimenzije: 530x280x60mm</t>
  </si>
  <si>
    <r>
      <t>Dobava, montaža i spajanje svjetiljke montirane na stup visine 4m. Konusni čelični stup visine 4m, stupnim razdjelnikom sa dva osigurača maksimlano 16A, montaža stupa je sidrenim vijcima u betonski temelj dimenzija 177x177x400mm, otvor za stupni razdjelnik dimenzija 45x186mm. Svjetiljka antracitne boje, kućišta od lijevanog aluminija izrađenog na način da je površina što manje izložena vjetru. Optika od PMMA, s otpornošću na UV zračenja i temperaturu. Širokosnopna distribucija svjetla za velike površine. Moguće bočno zakretanje od 0° do 15° i vertikalno od 0° do 10°. Difuzor od kaljenog stakla, 4mm debljine, otpornog na nagle temperaturne razlike i udarce. Završna obrada: plastifikacija poliesterom za otpornost na koroziju i salinitet. Regulacija u slučaju temperaturnih porasta usred vremenskih neprilika ili otkazivanja LED čipa – smanjuje se svjetlosni tok i tako smanjuje temperatura te nastavlja s radom. Sigurnosna dioda kao zaštita od naglih porasta napona. Klasa zaštite II. Dimenzije svjetiljke – dužina 530mm, širina 280mm, visina 60mm. Masa svjetiljke maksimalno 8.1kg. LED izvor snage maksimalno 94W, ukupna snaga sustava 100W, izlaznog svjetlosnog toka minimalno 10870lm, efikasnost  108lm/W, temperature boje 4000K, uzvrata boje CRI&gt;70. Dolazi u mehaničkoj zaštiti IP66IK09. Radna temperatura svjetiljke od -30 do +40°C, vijek trajanja izvora 80000 sati L80B10, faktor snage &gt;0.9. Površina izložena prema vjetru maksimalno L:139cm2, S:400cm2. Sa svim potrebnim priborom, priključnim materijalom i elementima. Oznaka u projektu "</t>
    </r>
    <r>
      <rPr>
        <b/>
        <sz val="10"/>
        <rFont val="Arial"/>
        <family val="2"/>
        <charset val="238"/>
      </rPr>
      <t>V2</t>
    </r>
    <r>
      <rPr>
        <sz val="10"/>
        <rFont val="Arial"/>
        <family val="2"/>
        <charset val="238"/>
      </rPr>
      <t>".</t>
    </r>
  </si>
  <si>
    <t>Kriteriji za ocjenu jednakovrijednosti:
- Konusni čelični stup visine 4m, boje svjetiljke
- Montaža stupa sa sidrenim vijcima 
- Svjetiljka za montažu na stup promjera 63-60mm
- Širokosnopna distribucija svjetla za velike površine 
- Kućište od aluminija, antracitne boje
- Optika od PMMA, otporna na UV zračenja i temperaturu
- Difuzor od stakla, otporno na nagle temperaturne razlike i udarce
- Plastifikacija za otpornost na koroziju i utjecaj slanih atmosfera
- Mogućnost bočnog (0-15°) i vertiklanog (0-10°) zakretanja
- Regulacija u slučaju temperaturnih porasta usred vremenskih neprilika ili otkazivanja LED čipa
- Sigurnosna dioda kao zaštita od naglih porasta napona
- Prenaponska zaštita klase II
- Snaga LED sustava maksimalno 33W
- Izlazni svjetlosni tok minimalno 3622lm
- Efikasnost svjetiljke minimlano 108lm/W
- Temperatura boje 4000K
- Faktor uzvrata boje CRI&gt;70
- Mehanička zaštita IP66IK09
- Radna temperatura: -30°C - +40°C
- Životni vijek: 80000h L80B10
- Dimenzije: 530x280x60mm</t>
  </si>
  <si>
    <r>
      <t>Dobava, montaža i spajanje svjetiljke montirane na stup visine 10m. Konusni čelični stup visine 10m, opremljen sa konzolom adekvatnom za prihvat i usmjeravanje dva reflektora, stupnim razdjelnikom sa dva osigurača maksimlano 16A, montaža stupa je sidrenim vijcima u betonski temelj dimenzija 177x177x400mm, otvor za stupni razdjelnik dimenzija 45x186mm. Kućište svjetiljke:  izrađeno od lijevanog aluminija s rebrima za hlađenje. . Optika od PMMA, s otpornošću na UV zračenja i temperaturu. Difuzor: kaljeno staklo 5mm debljine, otporan na udarce i temperaturne razlike. Završna obrada: plastifikacija poliesterom za otpornost na koroziju i salinitet. Klasa zaštite II. Dimenzije svjetiljke – dužina 333mm, širina 85mm, visina 568mm. Masa svjetiljke maksimalno 6.3kg. LED izvor snage maksimalno 156W, ukupna snaga sustava 168W, izlaznog svjetlosnog toka minimalno 15595lm, efikasnost  93lm/W, temperature boje 4000K, uzvrata boje CRI&gt;80. Dolazi u mehaničkoj zaštiti IP66IK08. Radna temperatura svjetiljke od -20 do +40°C, vijek trajanja izvora 80000 sati L80B20, faktor snage &gt;0.9. Površina izložena prema vjetru maksimalno L:390cm2, F:1420cm2. Sa svim potrebnim priborom, priključnim materijalom i elementima. Oznaka u projektu "</t>
    </r>
    <r>
      <rPr>
        <b/>
        <sz val="10"/>
        <rFont val="Arial"/>
        <family val="2"/>
        <charset val="238"/>
      </rPr>
      <t>V3</t>
    </r>
    <r>
      <rPr>
        <sz val="10"/>
        <rFont val="Arial"/>
        <family val="2"/>
        <charset val="238"/>
      </rPr>
      <t>".</t>
    </r>
  </si>
  <si>
    <t>Kriteriji za ocjenu jednakovrijednosti:
- Konusni čelični stup visine 10m, opremljen sa konzolom adekvatnom za prihvat i usmjeravanje dva reflektora
- Difuzor: kaljeno staklo 5mm debljine, otporan na udarce i temperaturne razlike
- Temperatura radnog ambijenta od -20°C do +40°
- Faktor snage ≥ 0.9
- Dimenzije svjetiljke maksimalno: 333 x 568 x 85 [mm].
- Masa svjetiljke maksimalno 6.3kg.
- Ukupna snaga LED sustava maksimalno 168W.
- Izlazni svjetlosni tok minimalno 15595lm.
- Minimalna efikasnost: 93lm/W.
- Temperatura boje 4000K.
- Uzvrat boje CRI&gt;80.
- Mehanička zaštita IP66IK08 
- Životni vijek izvora minimalno 80000 sati L80B20.</t>
  </si>
  <si>
    <r>
      <t>Dobava, montaža i spajanje svjetiljke montirane na zid visine 4m. Kućište svjetiljke:  izrađeno od lijevanog aluminija s rebrima za hlađenje. Optika od polikarbonata sa visoko efikasnom površinom od PVD metala. Difuzor: kaljeno staklo 5mm debljine, otporan na udarce i temperaturne razlike. Završna obrada: plastifikacija poliesterom za otpornost na koroziju i salinitet. Klasa zaštite II. Dimenzije svjetiljke – dužina 333mm, širina 85mm, visina 568mm. Masa svjetiljke maksimalno 6.2kg. LED izvor snage maksimalno 47W, ukupna snaga sustava 51W, izlaznog svjetlosnog toka minimalno 5135lm, efikasnost  100lm/W, temperature boje 4000K, uzvrata boje CRI&gt;70. Dolazi u mehaničkoj zaštiti IP66IK08. Radna temperatura svjetiljke od -20 do +40°C, vijek trajanja izvora 80000 sati L80B20, faktor snage &gt;0.9. Površina izložena prema vjetru maksimalno L:390cm2, F:1420cm2. Sa svim potrebnim priborom, priključnim materijalom i elementima. Oznaka u projektu "</t>
    </r>
    <r>
      <rPr>
        <b/>
        <sz val="10"/>
        <rFont val="Arial"/>
        <family val="2"/>
        <charset val="238"/>
      </rPr>
      <t>V4</t>
    </r>
    <r>
      <rPr>
        <sz val="10"/>
        <rFont val="Arial"/>
        <family val="2"/>
        <charset val="238"/>
      </rPr>
      <t>".</t>
    </r>
  </si>
  <si>
    <t>Kriteriji za ocjenu jednakovrijednosti:
- Difuzor: kaljeno staklo 5mm debljine, otporan na udarce i temperaturne razlike
- ptika od polikarbonata sa visoko efikasnom površinom od PVD metala
- Temperatura radnog ambijenta od -20°C do +40°
- Faktor snage ≥ 0.9
- Dimenzije svjetiljke maksimalno: 333 x 568 x 85 [mm].
- Masa svjetiljke maksimalno 6.2kg.
- Ukupna snaga LED sustava maksimalno 51W.
- Izlazni svjetlosni tok minimalno 5135lm.
- Minimalna efikasnost: 100lm/W.
- Temperatura boje 4000K.
- Uzvrat boje CRI&gt;70.
- Mehanička zaštita IP66IK08 
- Životni vijek izvora minimalno 80000 sati L80B20.</t>
  </si>
  <si>
    <t>Iskolčenje položaja stupova vanjske rasvjete.</t>
  </si>
  <si>
    <r>
      <t>m</t>
    </r>
    <r>
      <rPr>
        <vertAlign val="superscript"/>
        <sz val="10"/>
        <rFont val="Arial"/>
        <family val="2"/>
        <charset val="238"/>
      </rPr>
      <t>3</t>
    </r>
  </si>
  <si>
    <t>Zatrpavanje rova sa zemljom, nabijanje tla motornim</t>
  </si>
  <si>
    <t>nabijačem u slojevima od 20 cm nakon polaganja</t>
  </si>
  <si>
    <t>kabela i trake upozorenja, PVC štitnika i izrade</t>
  </si>
  <si>
    <t>posteljice i nasipavanja pijeska. Stavka uključuje i</t>
  </si>
  <si>
    <t>odvoz eventualnog viška zemlje na radilišni deponij.</t>
  </si>
  <si>
    <t>Višak zemlje odvesti na radilišni deponij.</t>
  </si>
  <si>
    <t xml:space="preserve">Nabava, isporuka i izrada posteljice od pijeska 5 cm i </t>
  </si>
  <si>
    <t>nasipavanje pijeska oko kabela i cijevi i/ili 5 cm iznad</t>
  </si>
  <si>
    <t>kabela i/ili cijevi.</t>
  </si>
  <si>
    <t>dim. temelja duljina 70 x širina 70 x dubina 90cm</t>
  </si>
  <si>
    <t>Nakon izrade temelja tlo nabiti motornim nabijačem.</t>
  </si>
  <si>
    <t>dim. temelja duljina 110 x širina 110 x dubina 120cm</t>
  </si>
  <si>
    <t>Izrada temelja za rasvjetni stup iz betona kvalitete</t>
  </si>
  <si>
    <r>
      <t>MB-2 dim. temelja 70x70 x dubina 90 cm, V=0,83 m</t>
    </r>
    <r>
      <rPr>
        <vertAlign val="superscript"/>
        <sz val="10"/>
        <rFont val="Arial"/>
        <family val="2"/>
        <charset val="238"/>
      </rPr>
      <t>3</t>
    </r>
  </si>
  <si>
    <t>Ugradnja sidrenih vijaka pomoću šablone.</t>
  </si>
  <si>
    <t>Polaganje kod betoniranja PVC cijevi promjera 50 mm i</t>
  </si>
  <si>
    <t>duž. 170 cm u temelj i niveliranje gornje plohe temelja</t>
  </si>
  <si>
    <t>cementnim mortom uz obveznu izradu skošenja temelja</t>
  </si>
  <si>
    <t>od temeljne stope stupa ka rubovima temelja sa finom</t>
  </si>
  <si>
    <t>obradom skošenih ploha. Temelj se mora izvesti iz</t>
  </si>
  <si>
    <t>jednog dijela.</t>
  </si>
  <si>
    <t>12.</t>
  </si>
  <si>
    <r>
      <t>MB-2 dim. temelja 110x110 x dubina 120 cm, V=1,37 m</t>
    </r>
    <r>
      <rPr>
        <vertAlign val="superscript"/>
        <sz val="10"/>
        <rFont val="Arial"/>
        <family val="2"/>
        <charset val="238"/>
      </rPr>
      <t>3</t>
    </r>
  </si>
  <si>
    <t>Dobava i polaganje zaštitne PVC cijevi promjera ø60 mm.</t>
  </si>
  <si>
    <t>Dobava i polaganje zaštitne PVC cijevi promjera ø50 mm.</t>
  </si>
  <si>
    <t>Dobava i polaganje PVC trake za upozorenje širine</t>
  </si>
  <si>
    <t>100 mm s natpisom “POZOR KABEL 0.4 kV”.</t>
  </si>
  <si>
    <t>Dobava i polaganje PVC štitnika za zaštitu kabela</t>
  </si>
  <si>
    <t>dužine 1000mm.</t>
  </si>
  <si>
    <t>Dobava i polaganje vruće pocinčane trake FeZn 25x4 mm</t>
  </si>
  <si>
    <t>Doabava, polaganje i spajanje RF vodića promejra 10mm dužine 1,5 m za uzemljenje strupova preko trake uzemljenja. Stavka uključuje i križnu spojnicu za povezivanje trake i RF voda te premazivanje bitumenom kod spoja u zemlji.</t>
  </si>
  <si>
    <r>
      <t>Dobava i polaganje kabela NYY-J 3x6 mm</t>
    </r>
    <r>
      <rPr>
        <vertAlign val="superscript"/>
        <sz val="10"/>
        <rFont val="Arial"/>
        <family val="2"/>
        <charset val="238"/>
      </rPr>
      <t>2</t>
    </r>
    <r>
      <rPr>
        <sz val="10"/>
        <rFont val="Arial"/>
        <family val="2"/>
        <charset val="238"/>
      </rPr>
      <t>, za</t>
    </r>
  </si>
  <si>
    <t>polaganje u rov i zaštitne cijevi.</t>
  </si>
  <si>
    <r>
      <t>Dobava i polaganje u kabelske police i zaštitne cijevi kabela NYY-J 3x2,5 mm</t>
    </r>
    <r>
      <rPr>
        <vertAlign val="superscript"/>
        <sz val="10"/>
        <rFont val="Arial"/>
        <family val="2"/>
        <charset val="238"/>
      </rPr>
      <t>2.</t>
    </r>
  </si>
  <si>
    <r>
      <t>Dobava i polaganje kabela NYY-J 3x2,5 mm</t>
    </r>
    <r>
      <rPr>
        <vertAlign val="superscript"/>
        <sz val="10"/>
        <rFont val="Arial"/>
        <family val="2"/>
        <charset val="238"/>
      </rPr>
      <t>2</t>
    </r>
    <r>
      <rPr>
        <sz val="10"/>
        <rFont val="Arial"/>
        <family val="2"/>
        <charset val="238"/>
      </rPr>
      <t>, za</t>
    </r>
  </si>
  <si>
    <t>spajanje u stupu.</t>
  </si>
  <si>
    <r>
      <t>Dobava, polaganje i spajanje vodića PY/F 16 mm</t>
    </r>
    <r>
      <rPr>
        <vertAlign val="superscript"/>
        <sz val="10"/>
        <rFont val="Arial"/>
        <family val="2"/>
        <charset val="238"/>
      </rPr>
      <t>2</t>
    </r>
    <r>
      <rPr>
        <sz val="10"/>
        <rFont val="Arial"/>
        <family val="2"/>
        <charset val="238"/>
      </rPr>
      <t xml:space="preserve"> dužine 0,5 m za premoštenje stupne razdjelnice na tijelo rasvjetnog stupa.</t>
    </r>
  </si>
  <si>
    <t>Montaža, spajanje i podešavanje stupne svetiljke za na stup visine 8 m i fasadi.</t>
  </si>
  <si>
    <t>Stup visine 4 m</t>
  </si>
  <si>
    <t>Stup visine 10 m (stavka uključuje dvije svjetiljke)</t>
  </si>
  <si>
    <t>Na fasadi visina 4 m</t>
  </si>
  <si>
    <t>UKUPNO 3:</t>
  </si>
  <si>
    <t>KABELI, KABELSKE POLICE, CIJEVI I SL.</t>
  </si>
  <si>
    <t>Dobava i polaganje kabela u iskopani rov i zaštitne cijevi za napajanje objekta:</t>
  </si>
  <si>
    <t>Kabel N2XHY-0 4x35RM+1,5RE 0,6/1,0kV</t>
  </si>
  <si>
    <t>(od granice parcele do SPMO)</t>
  </si>
  <si>
    <r>
      <t>Kabel NAYY 4x50mm</t>
    </r>
    <r>
      <rPr>
        <vertAlign val="superscript"/>
        <sz val="10"/>
        <rFont val="Arial"/>
        <family val="2"/>
      </rPr>
      <t>2</t>
    </r>
    <r>
      <rPr>
        <sz val="10"/>
        <rFont val="Arial"/>
        <family val="2"/>
        <charset val="238"/>
      </rPr>
      <t xml:space="preserve">     (MREŽA IZ SPMO)</t>
    </r>
  </si>
  <si>
    <r>
      <t>Kabel NYY 5x16mm</t>
    </r>
    <r>
      <rPr>
        <vertAlign val="superscript"/>
        <sz val="10"/>
        <rFont val="Arial"/>
        <family val="2"/>
      </rPr>
      <t>2</t>
    </r>
    <r>
      <rPr>
        <sz val="10"/>
        <rFont val="Arial"/>
        <family val="2"/>
        <charset val="238"/>
      </rPr>
      <t xml:space="preserve">       (AGREGAT)</t>
    </r>
  </si>
  <si>
    <r>
      <t>Kabel NYY 5x4mm</t>
    </r>
    <r>
      <rPr>
        <vertAlign val="superscript"/>
        <sz val="10"/>
        <rFont val="Arial"/>
        <family val="2"/>
      </rPr>
      <t xml:space="preserve">2       </t>
    </r>
    <r>
      <rPr>
        <sz val="10"/>
        <rFont val="Arial"/>
        <family val="2"/>
        <charset val="238"/>
      </rPr>
      <t xml:space="preserve">    (AGREGAT)</t>
    </r>
  </si>
  <si>
    <r>
      <t>Kabel NYY 12x1,5mm</t>
    </r>
    <r>
      <rPr>
        <vertAlign val="superscript"/>
        <sz val="10"/>
        <rFont val="Arial"/>
        <family val="2"/>
      </rPr>
      <t>2</t>
    </r>
    <r>
      <rPr>
        <sz val="10"/>
        <rFont val="Arial"/>
        <family val="2"/>
        <charset val="238"/>
      </rPr>
      <t xml:space="preserve">     (AGREGAT)</t>
    </r>
  </si>
  <si>
    <r>
      <t>Kabel NYY 4x1,5mm</t>
    </r>
    <r>
      <rPr>
        <vertAlign val="superscript"/>
        <sz val="10"/>
        <rFont val="Arial"/>
        <family val="2"/>
      </rPr>
      <t xml:space="preserve">2 </t>
    </r>
    <r>
      <rPr>
        <sz val="10"/>
        <rFont val="Arial"/>
        <family val="2"/>
        <charset val="238"/>
      </rPr>
      <t xml:space="preserve">      (AGREGAT)</t>
    </r>
  </si>
  <si>
    <t>Traka FeZn 40x4mm</t>
  </si>
  <si>
    <t>Traka za upozorenje</t>
  </si>
  <si>
    <t>PVC štitnici</t>
  </si>
  <si>
    <t>PVC cijev promjera 110 mm</t>
  </si>
  <si>
    <t>Iskop rova širine 40cm i dubine 80cm u zemlji A/B</t>
  </si>
  <si>
    <r>
      <t>m</t>
    </r>
    <r>
      <rPr>
        <vertAlign val="superscript"/>
        <sz val="10"/>
        <rFont val="Arial"/>
        <family val="2"/>
      </rPr>
      <t>3</t>
    </r>
  </si>
  <si>
    <t xml:space="preserve">kategorije za potrebe polaganja NN kabela. </t>
  </si>
  <si>
    <t>Nakon polaganja NN kabela, uzemne trake</t>
  </si>
  <si>
    <t>FeZn 40x4mm, trake upozorenja, PVC štitnika izvesti</t>
  </si>
  <si>
    <t>zatrpavanje rova sa nabijanjem zemlje u slojevima.</t>
  </si>
  <si>
    <t>Višak zemlje odvesti na radilišni deponij</t>
  </si>
  <si>
    <t>Dobava i izrada posteljice od pijeska 5cm i nasipavanje</t>
  </si>
  <si>
    <t>pijeska oko kabela i cijevi i 5cm iznad kabela i cijevi.</t>
  </si>
  <si>
    <t>Dobava i polaganje u sustav kabelskih polica i zaštitnih cijevi kabela za vezu agragat - GRO:</t>
  </si>
  <si>
    <r>
      <t>NYY-J 5x16mm</t>
    </r>
    <r>
      <rPr>
        <vertAlign val="superscript"/>
        <sz val="10"/>
        <rFont val="Arial"/>
        <family val="2"/>
        <charset val="238"/>
      </rPr>
      <t>2</t>
    </r>
  </si>
  <si>
    <t>Dobava i polaganje u sustav kabelskih polica i zaštitnih cijevi tedjelomićno na odg. odstojne obujmice slijedećih kabela:</t>
  </si>
  <si>
    <r>
      <t>NYY-J 5x10mm</t>
    </r>
    <r>
      <rPr>
        <vertAlign val="superscript"/>
        <sz val="10"/>
        <rFont val="Arial"/>
        <family val="2"/>
        <charset val="238"/>
      </rPr>
      <t>2</t>
    </r>
  </si>
  <si>
    <r>
      <t>NYY-J 5x4mm</t>
    </r>
    <r>
      <rPr>
        <vertAlign val="superscript"/>
        <sz val="10"/>
        <rFont val="Arial"/>
        <family val="2"/>
        <charset val="238"/>
      </rPr>
      <t>2</t>
    </r>
  </si>
  <si>
    <r>
      <t>NYY-J 5x2,5mm</t>
    </r>
    <r>
      <rPr>
        <vertAlign val="superscript"/>
        <sz val="10"/>
        <rFont val="Arial"/>
        <family val="2"/>
        <charset val="238"/>
      </rPr>
      <t>2</t>
    </r>
  </si>
  <si>
    <r>
      <t>NYY-J 3x2,5mm</t>
    </r>
    <r>
      <rPr>
        <vertAlign val="superscript"/>
        <sz val="10"/>
        <rFont val="Arial"/>
        <family val="2"/>
        <charset val="238"/>
      </rPr>
      <t>2</t>
    </r>
  </si>
  <si>
    <r>
      <t>NYY-J 3x1,5mm</t>
    </r>
    <r>
      <rPr>
        <vertAlign val="superscript"/>
        <sz val="10"/>
        <rFont val="Arial"/>
        <family val="2"/>
        <charset val="238"/>
      </rPr>
      <t>2</t>
    </r>
  </si>
  <si>
    <t>Dobava i polaganje u sustav kabelskih polica i zaštitnih cijevi slijedećih kabela:</t>
  </si>
  <si>
    <r>
      <t>NYM-J 5x4mm</t>
    </r>
    <r>
      <rPr>
        <vertAlign val="superscript"/>
        <sz val="10"/>
        <rFont val="Arial"/>
        <family val="2"/>
        <charset val="238"/>
      </rPr>
      <t>2</t>
    </r>
  </si>
  <si>
    <r>
      <t>NYM-J 3x4mm</t>
    </r>
    <r>
      <rPr>
        <vertAlign val="superscript"/>
        <sz val="10"/>
        <rFont val="Arial"/>
        <family val="2"/>
        <charset val="238"/>
      </rPr>
      <t>2</t>
    </r>
  </si>
  <si>
    <r>
      <t>NYM-J 5x2,5mm</t>
    </r>
    <r>
      <rPr>
        <vertAlign val="superscript"/>
        <sz val="10"/>
        <rFont val="Arial"/>
        <family val="2"/>
        <charset val="238"/>
      </rPr>
      <t>2</t>
    </r>
  </si>
  <si>
    <r>
      <t>NYM-J 3x2,5mm</t>
    </r>
    <r>
      <rPr>
        <vertAlign val="superscript"/>
        <sz val="10"/>
        <rFont val="Arial"/>
        <family val="2"/>
        <charset val="238"/>
      </rPr>
      <t>2</t>
    </r>
  </si>
  <si>
    <r>
      <t>NYM 7x1,5mm</t>
    </r>
    <r>
      <rPr>
        <vertAlign val="superscript"/>
        <sz val="10"/>
        <rFont val="Arial"/>
        <family val="2"/>
        <charset val="238"/>
      </rPr>
      <t>2</t>
    </r>
  </si>
  <si>
    <r>
      <t>NYM-J 5x1,5mm</t>
    </r>
    <r>
      <rPr>
        <vertAlign val="superscript"/>
        <sz val="10"/>
        <rFont val="Arial"/>
        <family val="2"/>
        <charset val="238"/>
      </rPr>
      <t>2</t>
    </r>
  </si>
  <si>
    <t>NYM-J 4x1,5mm2</t>
  </si>
  <si>
    <t>NYM-J 3x1,5mm2</t>
  </si>
  <si>
    <t>IY(st)Y 2x0,8mm</t>
  </si>
  <si>
    <t>IY(st)Y 4x2x0,8mm</t>
  </si>
  <si>
    <t>BUS kabel</t>
  </si>
  <si>
    <r>
      <t>LiYCY 4x1,5mm</t>
    </r>
    <r>
      <rPr>
        <vertAlign val="superscript"/>
        <sz val="10"/>
        <rFont val="Arial"/>
        <family val="2"/>
      </rPr>
      <t>2</t>
    </r>
  </si>
  <si>
    <t>Dobava i polaganje uglavnom u sustav limenih polica</t>
  </si>
  <si>
    <t>i zaštitnih cijevi kabela slijedićih tipova:</t>
  </si>
  <si>
    <r>
      <t>NHXMH 6 mm</t>
    </r>
    <r>
      <rPr>
        <vertAlign val="superscript"/>
        <sz val="10"/>
        <rFont val="Arial"/>
        <family val="2"/>
        <charset val="238"/>
      </rPr>
      <t>2</t>
    </r>
  </si>
  <si>
    <r>
      <t>NHXMH 16 mm</t>
    </r>
    <r>
      <rPr>
        <vertAlign val="superscript"/>
        <sz val="10"/>
        <rFont val="Arial"/>
        <family val="2"/>
        <charset val="238"/>
      </rPr>
      <t>2</t>
    </r>
  </si>
  <si>
    <t>vatrootpornog kabela za napajanje nužnih potrošača:</t>
  </si>
  <si>
    <r>
      <t>NHXH E30 4x1,5mm</t>
    </r>
    <r>
      <rPr>
        <vertAlign val="superscript"/>
        <sz val="10"/>
        <rFont val="Arial"/>
        <family val="2"/>
      </rPr>
      <t>2</t>
    </r>
    <r>
      <rPr>
        <sz val="10"/>
        <rFont val="Arial"/>
        <family val="2"/>
      </rPr>
      <t xml:space="preserve"> </t>
    </r>
  </si>
  <si>
    <r>
      <t>NHXH E30 3x2,5mm</t>
    </r>
    <r>
      <rPr>
        <vertAlign val="superscript"/>
        <sz val="10"/>
        <rFont val="Arial"/>
        <family val="2"/>
      </rPr>
      <t>2</t>
    </r>
  </si>
  <si>
    <r>
      <t>NHXH E90 5x16mm</t>
    </r>
    <r>
      <rPr>
        <vertAlign val="superscript"/>
        <sz val="10"/>
        <rFont val="Arial"/>
        <family val="2"/>
      </rPr>
      <t>2</t>
    </r>
  </si>
  <si>
    <t>Dobava i montaža  na stropne i konzolne nosače perforir.</t>
  </si>
  <si>
    <t>pocinčanih kabelskih polica sa poklopcem, komplet sa</t>
  </si>
  <si>
    <t>potrebnim spojnim, ovjesnim i montažnim materijalom:</t>
  </si>
  <si>
    <t>dim. 600/60</t>
  </si>
  <si>
    <t>dim. 400/60</t>
  </si>
  <si>
    <t>dim. 300/60</t>
  </si>
  <si>
    <t>dim. 200/60</t>
  </si>
  <si>
    <t>dim. 100/60</t>
  </si>
  <si>
    <t>dim. 50/60</t>
  </si>
  <si>
    <t>Stavka obuhvaća kabelske police jake i slabe struje!</t>
  </si>
  <si>
    <t>pocinčanih PP kabelskih polica sa poklopcem, komplet</t>
  </si>
  <si>
    <t>sa potrebnim spojnim, ovjesnim i montažnim materijalom:</t>
  </si>
  <si>
    <t>vatrootpornosti 90 min.</t>
  </si>
  <si>
    <t>Dobava, montaža i spajanje parapetnog aluminijskog dvodjelnog kanala dim. 130/72, komplet sa potrebni spojnicama i L, T i vanjskim elementima, držačima i potrebnim spojnim i montažnim meterijalom.</t>
  </si>
  <si>
    <t>Minimalni tehnički uvjeti - kriterij kvalitete:</t>
  </si>
  <si>
    <t>Dvodjelni AL kanal dim. 130/72 mm</t>
  </si>
  <si>
    <t>Proizvođač:__________________________________</t>
  </si>
  <si>
    <t>Izvođenje spoja girjanja pluvie, kompl. sa sitnim spojnim materijalom.</t>
  </si>
  <si>
    <t>Dobava i polaganje sa u zid / pod zaštitni bezhalogenih flexi cijevi:</t>
  </si>
  <si>
    <t>Cijev promjera 20mm</t>
  </si>
  <si>
    <t>Cijev promjera 25mm</t>
  </si>
  <si>
    <t>Cijev promjera 32mm</t>
  </si>
  <si>
    <t>Cijev promjera 40mm</t>
  </si>
  <si>
    <t>Dobava i postavljanje protupožarne mase panel pregrada</t>
  </si>
  <si>
    <t>ili žbuka između požarnih zona vatrootpornosti F/T 120min.</t>
  </si>
  <si>
    <t>a sve prema HR DIN 4102 dio 9.</t>
  </si>
  <si>
    <t>Izvođenje otvora/prodora kod betoniranja</t>
  </si>
  <si>
    <t>otvor 650x150mm</t>
  </si>
  <si>
    <t>otvor 250x150mm</t>
  </si>
  <si>
    <t>Razne oznake za označavanje kabela i elemenata.</t>
  </si>
  <si>
    <t>Odnosi se na cijelo poglavlje!</t>
  </si>
  <si>
    <t>Sitni spojni i montažni materijal.</t>
  </si>
  <si>
    <t>UKUPNO 4:</t>
  </si>
  <si>
    <t>INSTALACIJSKI MATERIJAL I PRIBOR</t>
  </si>
  <si>
    <t>Dobava, montaža p/ž i spajanje modularne sklopke, bešumni mehanizam, okvir i tipka boja slonove kosti, materijal tehnopolimer, 10A, 250V, 1P, uključujući doza kutiju fi 60 mm i sitni spojni i montažni materijal. Zadovoljava normu HRN 60669-1 i jednakovrijedna:</t>
  </si>
  <si>
    <t>okvir za jedan mudul</t>
  </si>
  <si>
    <t>obična sklopka 1-P</t>
  </si>
  <si>
    <t>kutija ugradna s vijcima</t>
  </si>
  <si>
    <t>Dobava, montaža p/ž i spajanje modularne sklopke-tipkala, bešumni mehanizam, okvir i tipka boja slonove kosti, materijal tehnopolimer, 10A, 250V, 1P, uključujući doza kutiju fi 60 mm i sitni spojni i montažni materijal. Zadovoljava normu HRN 60669-1 i jednakovrijedna:</t>
  </si>
  <si>
    <t>sklopka -tipkalo 1-P</t>
  </si>
  <si>
    <t>Dobava, montaža n/ž i spajanje vodotijesne sklopke obićne, kućište i tipka sive boje, materijal termoplast, 10A, 250V, 1P, stupanj zaštite IP 44, uključujući sitni spojni i montažni materijal. Zdovoljava normu HRN 60669-1 i jednakovrijedna:</t>
  </si>
  <si>
    <t>Dobava, montaža n/ž i spajanje vodotijesne sklopke izmjenične, kućište i tipka sive boje, materijal termoplast, 10A, 250V, 1P, stupanj zaštite IP 44, uključujući sitni spojni i montažni materijal. Zdovoljava normu HRN 60669-1 i jednakovrijedna:</t>
  </si>
  <si>
    <t>Dobava, montaža p/ž i spajanje modularne utičnice, okvir bijela boja, materijal tehnopolimer, 16A, 250V, 2P+PE, IP20, uključujući doza kutiju sitnim spojnim i monažnim materijal. Zadovoljava normu HRN 60669-1 i jednakovrijedna:</t>
  </si>
  <si>
    <t>okvir jednostruki</t>
  </si>
  <si>
    <t>utičnica 16A, 2P+PE, 250V</t>
  </si>
  <si>
    <t xml:space="preserve">kutija ugradna s vijcima </t>
  </si>
  <si>
    <t>Dobava, montaža p/ž i spajanje modularne dvostruke utičnice, okvir bijela boja, materijal tehnopolimer, 16A, 250V, 2P+PE, IP20, uključujući doza kutiju i sitni spojni i montažni materijal. Zadovoljava normu HRN 60669-1 i jednakovrijedna:</t>
  </si>
  <si>
    <t>okvir dvostruki</t>
  </si>
  <si>
    <t>Dobava, montaža n/ž i spajanje utičnice 16A, 400V, 3P+N+PE, sive boje, kućište materijal metal, min. IP54, uključ. sitni spojni i montažni materijal. Zadovoljava normu HRN 60884-1 i jednakovrijedna:</t>
  </si>
  <si>
    <t>Dobava, montaža n/ž i spajanje utičnice 16A, 250V, 2P+PE, sive boje, materijal metal, min. IP54, uklj. sitni spojni i montažni materijal. Zadovoljava normu HRN 60884-1 i jednakovrijedna:</t>
  </si>
  <si>
    <t>Dobava, montaža n/ž i spajanje utičnice za mail napon 10/16A, 24V, 2P, sive boje, materijal metal, min. IP54, uključ. sitni spojni i montažni materijal. Zadovoljava normu HRN 60884-1 i jednakovrijedna:</t>
  </si>
  <si>
    <t>Dobava, montaža p/ž i spajanje utičnice s poklopcem 16A, 250V, 2P+PE, bijela boje, materijal termoplast, min. IP44, uključ. sistni spojni i montažni materijal. Zadovoljava normu HRN 60884-1 i jednakovrijedna:</t>
  </si>
  <si>
    <t>Dobava, montaža P/Ž i spajanje utičnice RJ45 Cat.6, materija tehnopolimer, bijele boje.</t>
  </si>
  <si>
    <t>okvir</t>
  </si>
  <si>
    <t>utčnica RJ45 Cat.6</t>
  </si>
  <si>
    <t>utčnica RJ45, Cat. 6</t>
  </si>
  <si>
    <t>Izvođenje priključka i spajanje za fenomat, kpl. sa sitni spojnim i montažnim materijalom.</t>
  </si>
  <si>
    <t>Izvođenje priključka i spajanje automatike pisoara, kpl. sa sitni spojnim i montažnim materijalom.</t>
  </si>
  <si>
    <t>Izvođenje priključka i spajanje kuhinjske nape, kpl. sa sitni spojnim i montažnim materijalom.</t>
  </si>
  <si>
    <t>Dobava, montaža i spajanje stropnog senzora  prisutnosti</t>
  </si>
  <si>
    <r>
      <t>10A, 250V, 50 Hz, zona zahvata 360</t>
    </r>
    <r>
      <rPr>
        <vertAlign val="superscript"/>
        <sz val="10"/>
        <rFont val="Arial"/>
        <family val="2"/>
      </rPr>
      <t>o</t>
    </r>
    <r>
      <rPr>
        <sz val="10"/>
        <rFont val="Arial"/>
        <family val="2"/>
      </rPr>
      <t>, 10 m, zatezanje 10 S-30 min, 10-1000 lx, bijele boje.</t>
    </r>
  </si>
  <si>
    <t>Dobava, montaža i spajanje stropnog IC detektora.</t>
  </si>
  <si>
    <t>Dobava, montaža i spajanje  na zid ili kabelsku policu</t>
  </si>
  <si>
    <t>razvodne vodotijesne kutije za kabele:</t>
  </si>
  <si>
    <r>
      <t>do 4mm</t>
    </r>
    <r>
      <rPr>
        <vertAlign val="superscript"/>
        <sz val="10"/>
        <rFont val="Arial"/>
        <family val="2"/>
      </rPr>
      <t>2</t>
    </r>
  </si>
  <si>
    <r>
      <t>do 6mm</t>
    </r>
    <r>
      <rPr>
        <vertAlign val="superscript"/>
        <sz val="10"/>
        <rFont val="Arial"/>
        <family val="2"/>
      </rPr>
      <t>2</t>
    </r>
  </si>
  <si>
    <t>Dobava, montaža i spajanje n/ž razvodne kutije.</t>
  </si>
  <si>
    <t>Dobava, montaža i spajanje p/ž razvodne kutije.</t>
  </si>
  <si>
    <t>Dobava, montaža i spajanje tipkala za isklop u slučaju</t>
  </si>
  <si>
    <t>hitnosti 10A, 250V, 2 x NO.</t>
  </si>
  <si>
    <t>Dobava, montaža i spajanje luksomat 1CO, 230VAC, od 2-15.000 lx, sa sondom za vanjsku montažu</t>
  </si>
  <si>
    <t>Usluge kod spajanja antenskog sustava za komunikaciju.</t>
  </si>
  <si>
    <t>UKUPNO 5:</t>
  </si>
  <si>
    <t>EMP (grijanje, hlađenje i ventilacija)</t>
  </si>
  <si>
    <t>Spajanje opreme grijanja, ventilacije i klimatizacije</t>
  </si>
  <si>
    <t>sa sitnim spojnim i montažnim materijalom:</t>
  </si>
  <si>
    <t>Prostorni modul, termostati, regulatori, senzori</t>
  </si>
  <si>
    <t>Spajanje vanjske jedinice VRV sustava 14,7 KW, 400V, kpl. sa sitnim</t>
  </si>
  <si>
    <t>spojnim i montažnim materijalom.</t>
  </si>
  <si>
    <t>Spajanje unutarnje jedinice VRV sustava kazetnog tipa snage 0,073 KW, 230V, kpl. sa sitnim spojnim i montažnim materijalom.</t>
  </si>
  <si>
    <t>Spajanje unutarnje jedinice VRV sustava parapetnog tipa sa maskom snage 0,049 KW, 230V, kpl. sa sitnim spojnim i montažnim materijalom.</t>
  </si>
  <si>
    <t>Spajanje unutarnje jedinice VRV sustava parapetnog tipa sa maskom snage 0,090 KW, 230V, kpl. sa sitnim spojnim i montažnim materijalom.</t>
  </si>
  <si>
    <t>Spajanje zidne električne grijalice sa zaštitom od prskanja snage 0,75 KW, 230V, kpl. sa sitnim spojnim i montažnim materijalom.</t>
  </si>
  <si>
    <t>Spajanje zidne električne grijalice sa zaštitom od prskanja snage 1,00 KW, 230V, kpl. sa sitnim spojnim i montažnim materijalom.</t>
  </si>
  <si>
    <t>Spajanje električnog grijača u vertikalnom spremniku PTV-a snage 4,00 KW, 230V, kpl. sa sitnim spojnim i montažnim materijalom.</t>
  </si>
  <si>
    <t>Spajanje kupaonskog ventilatora za ugradnju na zid snage 0,029 KW, 230V, kpl. sa sitnim spojnim i montažnim materijalom.</t>
  </si>
  <si>
    <t>Spajanje cijevnog odsisnog ventilatora snage 0,053 KW, 230V, kpl. sa sitnim spojnim i montažnim materijalom.</t>
  </si>
  <si>
    <t>Spajanje cijevnog odsisnog ventilatora snage 0,318 KW, 230V, kpl. sa sitnim spojnim i montažnim materijalom.</t>
  </si>
  <si>
    <t>Spajanje krovnog odsisnog ventilatora snage 0,683 kW, 400V, kpl. sa sitnim spojnim i montažnim materijalom.</t>
  </si>
  <si>
    <t xml:space="preserve">Spajanje kuhinjske eko nape, komplet sa sitnim </t>
  </si>
  <si>
    <t>UKUPNO 6:</t>
  </si>
  <si>
    <t>SUSTAV ZAŠTITE OD MUNJE, UZEMLJENJE</t>
  </si>
  <si>
    <t>MATALNIH MASA I IZJEDNAČENJE POTENCIJALA</t>
  </si>
  <si>
    <t>Dobava i polaganje u temeljnu ploču ispod horizontalne izolacije, čelične pocinčane trake FeZn 40x4 mm sa izradom izvoda za mjerna mjesta i sabirnicu za izjednačenje potencijala. Traku povezati sa betonskim željezom na svakih cca 3 m.</t>
  </si>
  <si>
    <t>Izrada izvoda od temelja do mjernog mjesta na fasadi i od mjernog mjesta do krova trakom FeZn 25x4mm.</t>
  </si>
  <si>
    <t>Dobava i polaganje voda Al legura promjera 8 mm na krovne potpore. Stavka uključuje krovne potpore.</t>
  </si>
  <si>
    <t>Dobava, montaža i izvođenje mjernog spoja. Stavka uključuje sve potrebne radove i sanaciju.</t>
  </si>
  <si>
    <t>Dobava i montaža glavne jednopotencijalne sabirnice SIP izrađene iz Cu 50x5 mm, L=800 mm, komplet s potpornim izolatorima i zaštitnim poklopcem.</t>
  </si>
  <si>
    <t>Izrada spojeva trake odvoda i uzemljivača međusobno u  betonu izvedeni križnom spojnicom prema detalju u prilogu.</t>
  </si>
  <si>
    <t>Izrada spojeva vodova na krovu izvedeni križnom spojnicom prema detalju u prilogu.</t>
  </si>
  <si>
    <t>Dobava spojnica za oluk i izrada spoja trake / vod na oluk i metalni obrubni lim.</t>
  </si>
  <si>
    <t>Izrada izvoda trakom vodm Al legura 8mm prosječne dužine 3 m sa trake odvoda za uzemljenje metalnih masa sabirnog voda izveden sa odvodnih vertikala križnom spojnicom</t>
  </si>
  <si>
    <t>Izrada spojeva konstrukcije metalnih masa na krovu na  krovne hvataljke.</t>
  </si>
  <si>
    <t>Dobava, montaža i spajanje kutije-sabirnica za izjednačenje potencijala sa plastičnim postoljem, uključujući stitni spojni i montažni materijal</t>
  </si>
  <si>
    <t>Mogućnost priključka: 7 jednožičanih ili višežičanih vodiča do 25 mm? ili finožičanih vodiča do 16 mm?</t>
  </si>
  <si>
    <t>Jedan okrugli vodič Rd 8-10</t>
  </si>
  <si>
    <t>Jedan plosnati vodič do FL30 ili okrugli vodič Rd 8-10</t>
  </si>
  <si>
    <t>Podnožje i poklopac od sivog polistirola</t>
  </si>
  <si>
    <t>Kontaktna šina od mjedi, niklano</t>
  </si>
  <si>
    <t>Vijci i premosnik od čelika, galvanski pocinčani</t>
  </si>
  <si>
    <t>Opteretivost strujom munje 100 kA (10/350)</t>
  </si>
  <si>
    <r>
      <t>Mogućnost priključka: 7 jednožičanih ili višežičanih vodiča do 16 mm</t>
    </r>
    <r>
      <rPr>
        <vertAlign val="superscript"/>
        <sz val="10"/>
        <rFont val="Arial"/>
        <family val="2"/>
      </rPr>
      <t>2</t>
    </r>
  </si>
  <si>
    <t>Dobava, montaža i spajanje štapnih hvataljki na krovu sukladno HRN EN 62305 i jednakovrijedna, razred zaštite od munje II, zona vjetra 2. uključujući podni nosač i učvršni pribor, komplet sa spojnim i montažnim materijalom.</t>
  </si>
  <si>
    <t>Dužine 2 m</t>
  </si>
  <si>
    <t>dužine 3 m</t>
  </si>
  <si>
    <t>dužine 4 m</t>
  </si>
  <si>
    <r>
      <t>Dobava i polaganje direktno pod žbuku ili u PK kanale vodiča P/F-Y 6mm</t>
    </r>
    <r>
      <rPr>
        <vertAlign val="superscript"/>
        <sz val="10"/>
        <rFont val="Arial"/>
        <family val="2"/>
      </rPr>
      <t>2</t>
    </r>
    <r>
      <rPr>
        <sz val="10"/>
        <rFont val="Arial"/>
        <family val="2"/>
      </rPr>
      <t xml:space="preserve"> za izjednačenje potencijala.</t>
    </r>
  </si>
  <si>
    <r>
      <t>Uzemljenje - premoštenje cijevi i kanala fleksibilnim vodićem N2XH 1x16mm</t>
    </r>
    <r>
      <rPr>
        <vertAlign val="superscript"/>
        <sz val="10"/>
        <rFont val="Arial"/>
        <family val="2"/>
      </rPr>
      <t>2</t>
    </r>
    <r>
      <rPr>
        <sz val="10"/>
        <rFont val="Arial"/>
        <family val="2"/>
      </rPr>
      <t xml:space="preserve"> dužine 0,2m sa svim potrebnim spojnim materijalom.</t>
    </r>
  </si>
  <si>
    <r>
      <t>Premoštenje ventila prirubnica pumpi, vent.  kanala i ostale opreme fleksibilnom  N2XH 1x6mm</t>
    </r>
    <r>
      <rPr>
        <vertAlign val="superscript"/>
        <sz val="10"/>
        <rFont val="Arial"/>
        <family val="2"/>
      </rPr>
      <t>2</t>
    </r>
    <r>
      <rPr>
        <sz val="10"/>
        <rFont val="Arial"/>
        <family val="2"/>
      </rPr>
      <t xml:space="preserve"> prosječne dužine cca 10 cm sa stopicama na krajevima.</t>
    </r>
  </si>
  <si>
    <t>Izrada sabirnog uzemnog prstena u kotlovnici od trake</t>
  </si>
  <si>
    <t>FeZn 30x3mm, položeonoj na zidu na odg. odstojnim</t>
  </si>
  <si>
    <t xml:space="preserve">nosačima na visinei cca 30 cm od poda, uključujući </t>
  </si>
  <si>
    <t>i zidne nosače.</t>
  </si>
  <si>
    <t>Dobava i polaganje sa u zid zaštitne PVC fleksi cijevi:</t>
  </si>
  <si>
    <t>CSS promejra 40mm</t>
  </si>
  <si>
    <t>Ispitivanje i mjerenje izvedene instalacije sa izdavanjem</t>
  </si>
  <si>
    <t>atesta i revizione knjige gromobranske instalacije.</t>
  </si>
  <si>
    <t>UKUPNO 7:</t>
  </si>
  <si>
    <t>RAČUNALNA I TELEFONSKA MREŽA</t>
  </si>
  <si>
    <t>Dobava, montaža i spajanje priključnog ormara telefonije</t>
  </si>
  <si>
    <t>p/ž komplet sa 10-paričnom priključnom regletom, nosačem regleta i zaštitom ulaznih linija.</t>
  </si>
  <si>
    <t>Tip kao KRONE BOX 1</t>
  </si>
  <si>
    <t>ili jednakovrijedan proizvod:_________________________</t>
  </si>
  <si>
    <t>Dobava, montaža i spajanje metalnog  samostojeći komunikaciski ormar, 42U, 800x800, prednje 19" šine, sa prednjim vratima, s filtriranim otvorima za ventilaciju na oba boka, s ventilatorom na gornjem otvoru za ventilaciju, s mogućim uvodom kabela odozgora i odozdola, s cilindar bravicom i ručkom, sa šinom za uzemljenje i uzemljenim svm metalnim dijelovima</t>
  </si>
  <si>
    <r>
      <t>oznake ormara:</t>
    </r>
    <r>
      <rPr>
        <b/>
        <sz val="10"/>
        <rFont val="Arial"/>
        <family val="2"/>
        <charset val="238"/>
      </rPr>
      <t xml:space="preserve"> BD</t>
    </r>
  </si>
  <si>
    <t>19" okvir za 24 porta, UTP/STP/OPTO, CP24BL</t>
  </si>
  <si>
    <t>ili jednakovrijedan proizvod:__________________________</t>
  </si>
  <si>
    <t xml:space="preserve">Utični modul RJ 45-UTP, cat 6, crni, CJ688TGBL </t>
  </si>
  <si>
    <t>Optička ladica s panelom 8 SCD, AL19AZ 8SC-D</t>
  </si>
  <si>
    <t>SC/SC - adapter (duplex multimode) ALWL SC adapter MM-D</t>
  </si>
  <si>
    <t>Vodilica kabela horizontalna 19", 1U, DP-VP-K02</t>
  </si>
  <si>
    <t>Naponski panel 7/230, 19", 1U sa prekidačem, A-19-STRIP1-1</t>
  </si>
  <si>
    <t>Media konverter 10/100Tx-10/100Rx multimode SC, DN-82020</t>
  </si>
  <si>
    <t>Ventilatroska jedinica sa 2 vent. i termost. u krovu, DN-19-FAN2</t>
  </si>
  <si>
    <t>Utični modul RJ 45-UTP, cat 6, crni, CJ688TGAW</t>
  </si>
  <si>
    <t>Adapter za CHS 2, 45x45 mm, tip CBF</t>
  </si>
  <si>
    <t>Prihvat za dva modula, ravni + CBAG + FCFP, CHF 2</t>
  </si>
  <si>
    <t>Sitni spojni i montažni materijal i pribor</t>
  </si>
  <si>
    <t>Prespojni panel 1U, s 24 x Cat.6/s oklopljen</t>
  </si>
  <si>
    <t>Izrada Cat.6 spoja na panelu, uključivo shemiranje ormara i aranžiranje ormara</t>
  </si>
  <si>
    <t xml:space="preserve">Dobava i polaganje kabela F/UTP Cat 6 </t>
  </si>
  <si>
    <t>Mjerenje i izdavanje certifikata o izvršenom mjerenju kvalitete instaliranih S/FTP veza kalibriranim instrumentom, sukladnost izmjerenih vrijednosti s vrijednostima prema normi ISO / IEC11801:2002 2nd edition za ClassE,odnosno TIA/EIA 568-B.1:2001, za Cat.6. Rezultate dostaviti u elektroničkom obliku s odgovarajućim oznakama.</t>
  </si>
  <si>
    <t>Dobava i ugradnja ISDN PATCH PANELA 25 portnog</t>
  </si>
  <si>
    <t>Izrada spoja Cat.3 na panelu, uključeno šemiranje i aranžiranje ormara</t>
  </si>
  <si>
    <t>Mjerenje o izdavaje certifikata za link Cat.3</t>
  </si>
  <si>
    <t xml:space="preserve">Optički panel sa ladicama za varenje 8xSC SM duplex adaptera sa keramičkim tijelom </t>
  </si>
  <si>
    <t xml:space="preserve">PIGTAILI LC SM 9/125 dužine 1m </t>
  </si>
  <si>
    <t>Varenje niti sa zaštitnom cijevćicom</t>
  </si>
  <si>
    <t>Module Real10 CAT6, 1 x RJ45/s</t>
  </si>
  <si>
    <t>Adapter za modul</t>
  </si>
  <si>
    <t xml:space="preserve">Montaža i spajanje modula S/FTP i adaptera sa numeracijom </t>
  </si>
  <si>
    <t>Dobava, isporuka i ugradnja uređaja za besprekidno napajanje UPS 1000VA, izlazna snage 600 W, izlazni napon 230 V, ulazni napon 230 V.</t>
  </si>
  <si>
    <t>Dobava, montaža i spajanje telefonske digitalne centrale</t>
  </si>
  <si>
    <t>za ugradnju u 19" rack slijedećih karakteristika:</t>
  </si>
  <si>
    <t xml:space="preserve">do 8 x Digitalnih priključaka za OpenStage aparate     </t>
  </si>
  <si>
    <t>do 20 x Analognih priključaka Fax/Tel/modem</t>
  </si>
  <si>
    <t>1 x GSM Gateway za pozive prema GSM mrežama</t>
  </si>
  <si>
    <t>Kao Panasonic</t>
  </si>
  <si>
    <t>Dobava, montaža i spajanje oznaka kabela i utičnica:</t>
  </si>
  <si>
    <t>kpl</t>
  </si>
  <si>
    <t>isporuka oznaka i postavljanje oznaka na kabele.</t>
  </si>
  <si>
    <t>isporuka i postavljanje oznaka na priključnice.</t>
  </si>
  <si>
    <t>Dobava i polaganje kabala kabelske police i djelomično</t>
  </si>
  <si>
    <t>u zaštine cijevi:</t>
  </si>
  <si>
    <t xml:space="preserve">Optički 8-nitni kabel 8x50/125 </t>
  </si>
  <si>
    <t>Dobava i polaganje kabela kabelske police i djelomično</t>
  </si>
  <si>
    <t>Kabel TK59 5x4x0.8 mm</t>
  </si>
  <si>
    <t>Dobava i polaganje sa u zid zaštitnih PVC cijevi:</t>
  </si>
  <si>
    <t>Tip kao CS 16mm</t>
  </si>
  <si>
    <t>Tip kao CS 23mm</t>
  </si>
  <si>
    <t>Ostali sitni spojni i montažni materijal</t>
  </si>
  <si>
    <t>Ispitivanje sa izadavanje potrebnih atesta i puštanje u</t>
  </si>
  <si>
    <t>funkciju.</t>
  </si>
  <si>
    <t>UKUPNO 8:</t>
  </si>
  <si>
    <t>KABELSKA KANALIZACIJA</t>
  </si>
  <si>
    <t>Iskolčenje kabelske trase.</t>
  </si>
  <si>
    <t>Iskop rova širine 40cm i dubine 0,8 m u zemlji B kategorije</t>
  </si>
  <si>
    <t>za potrebe polaganja zaštinih cijevi.</t>
  </si>
  <si>
    <t>Izrada posteljice od pijeska, sa dobavom pijeska.</t>
  </si>
  <si>
    <t xml:space="preserve">Dobava i polaganje u rov cijevi PEHD NO 50mm. </t>
  </si>
  <si>
    <t>Dobava i postava češljeva (držači razmaka)</t>
  </si>
  <si>
    <t>Dobava i uvlačenje Fe/Zn žice 4 mm u privod objektu</t>
  </si>
  <si>
    <t>Zasipavanje cijevi pijeskom uz nabijanje u slojevima</t>
  </si>
  <si>
    <r>
      <t>m</t>
    </r>
    <r>
      <rPr>
        <vertAlign val="superscript"/>
        <sz val="10"/>
        <rFont val="Arial CE"/>
        <family val="2"/>
        <charset val="238"/>
      </rPr>
      <t>3</t>
    </r>
  </si>
  <si>
    <t>ukupne visine do 10 cm iznad cijevi</t>
  </si>
  <si>
    <t>Zatrpavanje rova s nabijanje u slojevima.</t>
  </si>
  <si>
    <t>Dobava i polaganje trake za upozorenje žute boje</t>
  </si>
  <si>
    <r>
      <t xml:space="preserve">s natpisom </t>
    </r>
    <r>
      <rPr>
        <i/>
        <sz val="10"/>
        <rFont val="Arial"/>
        <family val="2"/>
      </rPr>
      <t>POZOR HPT.</t>
    </r>
  </si>
  <si>
    <t>Iskop zemlje B kategorije za kabelske</t>
  </si>
  <si>
    <t>zdence.</t>
  </si>
  <si>
    <t>Dobava i montaža tipskog zdenca MZD1 prema nacrtu</t>
  </si>
  <si>
    <t>sa poklopcem od 150KN.</t>
  </si>
  <si>
    <t>Dobava i montaža tipskog zdenca MZD1-E prema nacrtu</t>
  </si>
  <si>
    <t>Zatrpavanje oko kabelskih zdenaca</t>
  </si>
  <si>
    <t>zemljom  od iskopa.</t>
  </si>
  <si>
    <t>Izrada priključka kabelske kanalizacije u postojećim zdencima.</t>
  </si>
  <si>
    <t>UKUPNO 9:</t>
  </si>
  <si>
    <t>ZAJEDNIČKI ANTENSKI SUSTAV</t>
  </si>
  <si>
    <t xml:space="preserve">Dobava, doprema i montaža priključnog limenog ormarića, oznake CATV, dimenzija 300x400x150 mm.,    </t>
  </si>
  <si>
    <t>Dobava, montaža i spajanje antenskog sustava sastavljenog iz slijedećih elemenata:</t>
  </si>
  <si>
    <t>Aluminijski dvodjelni stup -P 916</t>
  </si>
  <si>
    <t xml:space="preserve">Krovni lim -P 82 R </t>
  </si>
  <si>
    <t>Obujmica za pričvrščenje - P 912 S</t>
  </si>
  <si>
    <t>Obujmica za uzemljenje - P 909 S</t>
  </si>
  <si>
    <t>Obujmica za sidrenje - P 905</t>
  </si>
  <si>
    <t>Poklopac za stup -P 76</t>
  </si>
  <si>
    <t>UKV antena UKV 452</t>
  </si>
  <si>
    <t>VHF antena TV 3013</t>
  </si>
  <si>
    <t>UHF antena TV 4543</t>
  </si>
  <si>
    <t>Sat antena offset 100/110 cm</t>
  </si>
  <si>
    <t>LNB Quattro</t>
  </si>
  <si>
    <t>Nosač dva LNB-a</t>
  </si>
  <si>
    <t>Koaksijalni kabel 75 Ohm-a - SAT 17</t>
  </si>
  <si>
    <t>Nespecificirani sitni materijal i pribor</t>
  </si>
  <si>
    <t>Dobava, montaža i spajanje RTV stanice sastavljene iz 
slijedećih elemenata:</t>
  </si>
  <si>
    <t>Ormarić limeni N/Ž , 500x700x150</t>
  </si>
  <si>
    <t>Pojačalo,   WWK 920</t>
  </si>
  <si>
    <t>Multiprekidač GSS GRUNDIG SDSP 908</t>
  </si>
  <si>
    <t>Ispravljač GSS GRUNDIG SDSP 900</t>
  </si>
  <si>
    <t>Atenuator f 10db</t>
  </si>
  <si>
    <t>Adapter za uzemljenje dvostruki</t>
  </si>
  <si>
    <t>Konektor F</t>
  </si>
  <si>
    <t>Dobava i polaganje koaksijalnog kabela 75 Ohm-a:</t>
  </si>
  <si>
    <t>Dobava, montaža i spajanje antenske utičnice</t>
  </si>
  <si>
    <t>Tip:kao EDA 3902 F</t>
  </si>
  <si>
    <t>Dobava i postava instalacijskog materijala i pribora:</t>
  </si>
  <si>
    <t>Plastična cijev CSS 20</t>
  </si>
  <si>
    <t>Plastična cijev CSS 40</t>
  </si>
  <si>
    <t>Plastična ugradna kutija PS 50 sa poklopcem</t>
  </si>
  <si>
    <t>Plastična ugradna kutija 60 mm</t>
  </si>
  <si>
    <r>
      <t>Dobava, postava i spajanje Cu vodiča za izjednačenje potencijala 1xP/F 16 mm</t>
    </r>
    <r>
      <rPr>
        <vertAlign val="superscript"/>
        <sz val="10"/>
        <rFont val="Arial"/>
        <family val="2"/>
      </rPr>
      <t>2</t>
    </r>
    <r>
      <rPr>
        <sz val="10"/>
        <rFont val="Arial"/>
        <family val="2"/>
      </rPr>
      <t>, 'između ormarića stanice i gromobranske hvataljke uz stup:</t>
    </r>
  </si>
  <si>
    <r>
      <t>Dobava, uvlačenje i spajanje Cu vodiča PPY 3x2,5 mm</t>
    </r>
    <r>
      <rPr>
        <vertAlign val="superscript"/>
        <sz val="10"/>
        <rFont val="Arial"/>
        <family val="2"/>
      </rPr>
      <t>2</t>
    </r>
    <r>
      <rPr>
        <sz val="10"/>
        <rFont val="Arial"/>
        <family val="2"/>
      </rPr>
      <t xml:space="preserve"> za mrežni priključak stanice.</t>
    </r>
  </si>
  <si>
    <t xml:space="preserve">Ostali sitni nespecifirani materijal i pribor: </t>
  </si>
  <si>
    <t>Ispitivanje, podešavanje i puštanje u funkciju cijelog sustava sa izdavanjem atesta i uputama za rad i održavanje sustava.</t>
  </si>
  <si>
    <t>UKUPNO 10:</t>
  </si>
  <si>
    <t>DIESEL-AGREGATSKO POSTROJENJE</t>
  </si>
  <si>
    <t>AGREGAT</t>
  </si>
  <si>
    <r>
      <t xml:space="preserve">Dobava kompaktnog elektroagregatskog postrojenja s mikroprocesorskim upravljanjem , namjenjeno za automatsko rezervno ili osnovno napajanje potrošača. Ugrađeno u zatvoreno kučiše s nivoom buke smanjenim na </t>
    </r>
    <r>
      <rPr>
        <b/>
        <sz val="10"/>
        <rFont val="Arial"/>
        <family val="2"/>
        <charset val="238"/>
      </rPr>
      <t xml:space="preserve">65 dB </t>
    </r>
    <r>
      <rPr>
        <b/>
        <sz val="10"/>
        <rFont val="Calibri"/>
        <family val="2"/>
        <charset val="238"/>
      </rPr>
      <t>±</t>
    </r>
    <r>
      <rPr>
        <b/>
        <sz val="10"/>
        <rFont val="Arial"/>
        <family val="2"/>
        <charset val="238"/>
      </rPr>
      <t>3</t>
    </r>
    <r>
      <rPr>
        <sz val="10"/>
        <rFont val="Arial"/>
        <family val="2"/>
        <charset val="238"/>
      </rPr>
      <t xml:space="preserve">. Pogonjeno pomoću diesel motora </t>
    </r>
    <r>
      <rPr>
        <b/>
        <sz val="10"/>
        <rFont val="Arial"/>
        <family val="2"/>
        <charset val="238"/>
      </rPr>
      <t>IVECO</t>
    </r>
    <r>
      <rPr>
        <sz val="10"/>
        <rFont val="Arial"/>
        <family val="2"/>
        <charset val="238"/>
      </rPr>
      <t>,  koji je prirubno povezan sa sinkronim generatorom. Motor i generator su preko gumenih amortizera pričvršćeni na čelično postolje na koje je direktno pričvršćen i komandni ormar, spremnik goriva te akumulatoske baterije.</t>
    </r>
  </si>
  <si>
    <r>
      <t>Izlazna snaga definirana je prema ISO8528/5, pogonska grupa G2, s AVR regulacijom napona, stacionarni teret izohrono, kod 3x400/231 V, cos=0,8, 50 Hz. 1500 1/min, trajna snaga</t>
    </r>
    <r>
      <rPr>
        <b/>
        <sz val="10"/>
        <rFont val="Arial"/>
        <family val="2"/>
        <charset val="238"/>
      </rPr>
      <t xml:space="preserve"> 40kVA/32kW</t>
    </r>
    <r>
      <rPr>
        <sz val="10"/>
        <rFont val="Arial"/>
        <family val="2"/>
        <charset val="238"/>
      </rPr>
      <t>, snaga preopterečenja 44kVA/35,2kW.</t>
    </r>
  </si>
  <si>
    <r>
      <t>Kao model</t>
    </r>
    <r>
      <rPr>
        <b/>
        <sz val="10"/>
        <rFont val="Arial"/>
        <family val="2"/>
        <charset val="238"/>
      </rPr>
      <t xml:space="preserve"> A 44S/I  </t>
    </r>
    <r>
      <rPr>
        <sz val="10"/>
        <rFont val="Arial"/>
        <family val="2"/>
        <charset val="238"/>
      </rPr>
      <t xml:space="preserve">                               
POGONSKI MOTOR: FPT F32SM1A diesel motor, 4-taktni, 4 cilindara u redu,zapremine 3200 ccm, snage 58 KS, potrošnje goriva 8,5 l/h pri 75% tereta,  s direktnim ubrizgavanjem G-S, električnom regulacijom broja okretaja, suhim filtrom zraka, s prednabijanjem i hladnjakom zrak/ zrak, vodom hlađen, tlačno podmazivan.Pogonski motor obavezno mora zadovoljavati minimalno</t>
    </r>
    <r>
      <rPr>
        <b/>
        <sz val="10"/>
        <rFont val="Arial"/>
        <family val="2"/>
        <charset val="238"/>
      </rPr>
      <t xml:space="preserve"> "Stage II"</t>
    </r>
    <r>
      <rPr>
        <sz val="10"/>
        <rFont val="Arial"/>
        <family val="2"/>
        <charset val="238"/>
      </rPr>
      <t xml:space="preserve"> Euro normu o emisiji ispušnih plinova. Agregat je opremljen s promijenjivim otporničkim teretom za održavanje konstantnog tereta i s mogučnošću testiranja agregata. </t>
    </r>
  </si>
  <si>
    <t xml:space="preserve">Predgrijavanje motora grijačima, za preuzimanje udarnog opterećenja odmah po startu. Izvlačivi spremnik goriva od 100 l sprikazom zapunjenosti na zaslonu automatike. </t>
  </si>
  <si>
    <t>Maksimalne dimenzije postrojenja 2100x900x1500 mm (dužina x širina x visina); masa 1100 kg bez goriva</t>
  </si>
  <si>
    <t>UPRAVLJAČKI ORMAR</t>
  </si>
  <si>
    <r>
      <t xml:space="preserve">Ormar automatike s mikroprocesorskim upravljanjem tip </t>
    </r>
    <r>
      <rPr>
        <b/>
        <sz val="10"/>
        <rFont val="Arial"/>
        <family val="2"/>
        <charset val="238"/>
      </rPr>
      <t xml:space="preserve">AMF 9 </t>
    </r>
    <r>
      <rPr>
        <sz val="10"/>
        <rFont val="Arial"/>
        <family val="2"/>
        <charset val="238"/>
      </rPr>
      <t xml:space="preserve">ugrađen u kučište elektroagragatskog postrojenja.   </t>
    </r>
  </si>
  <si>
    <r>
      <t>Mjerenje (ispis na LCD-displeju):</t>
    </r>
    <r>
      <rPr>
        <sz val="10"/>
        <rFont val="Arial"/>
        <family val="2"/>
        <charset val="238"/>
      </rPr>
      <t xml:space="preserve"> Napon generatora, frekvencija generatora, napon mreže, struja generatora, frekvencija mreže, napon baterije, broj okretaja motora, nivo goriva, te brojač sati rada.</t>
    </r>
  </si>
  <si>
    <r>
      <t xml:space="preserve">Svjetlosna signalizacija – stanja (LED): </t>
    </r>
    <r>
      <rPr>
        <sz val="10"/>
        <rFont val="Arial"/>
        <family val="2"/>
        <charset val="238"/>
      </rPr>
      <t xml:space="preserve">
Mreža prisutna/neispravna, generatorski napon prisutan/neispravan, uključen generatorski sklopnik, uključen mrežni sklopnik, nizak prtisak ulja, visoka temperatura/nizak nivo rashladne tekućine motora, nizak nivo goriva (pričuva goriva), neuspio start, , nizak napon baterije</t>
    </r>
  </si>
  <si>
    <r>
      <t>Signalizacija stanja i kvarova (ispis na LCD-displeju):</t>
    </r>
    <r>
      <rPr>
        <sz val="10"/>
        <rFont val="Arial"/>
        <family val="2"/>
        <charset val="238"/>
      </rPr>
      <t xml:space="preserve"> 
Nadnapon/podnapon i nad/pod frekvencija generatora, preopterećenje i kratki spoj generatora, nad/podfrekvencija i nad/podnapon mreže, napona mreže, pobjeg, nizak napon punjenja baterija, napon baterije.
</t>
    </r>
  </si>
  <si>
    <r>
      <t>Daljinska signalizacija i upravljanje:</t>
    </r>
    <r>
      <rPr>
        <sz val="10"/>
        <rFont val="Arial"/>
        <family val="2"/>
        <charset val="238"/>
      </rPr>
      <t xml:space="preserve"> izlaz za zbirni kvar, kontakti za daljinsku signalizaciju, ulazi za isklop u nuždi i daljinsku blokadu rada
Upravljanje: Tipkala za izbor režima rada (test, automatsko, ručno), upravljanje (uključenje generatorskog sklopnika, uključenje sklopnika mreže, reset, start, stop, isključenje zvučnog alarma), tipkala za programiranje.            
</t>
    </r>
    <r>
      <rPr>
        <b/>
        <sz val="10"/>
        <rFont val="Arial"/>
        <family val="2"/>
        <charset val="238"/>
      </rPr>
      <t xml:space="preserve">RS 232 i RS 485, </t>
    </r>
    <r>
      <rPr>
        <sz val="10"/>
        <rFont val="Arial"/>
        <family val="2"/>
        <charset val="238"/>
      </rPr>
      <t xml:space="preserve">                                                  </t>
    </r>
  </si>
  <si>
    <r>
      <t xml:space="preserve">Zašite generatora: </t>
    </r>
    <r>
      <rPr>
        <sz val="10"/>
        <rFont val="Arial"/>
        <family val="2"/>
        <charset val="238"/>
      </rPr>
      <t>Preopterećenje, kratki spoj, podnapon, nadnapon, asimetrija, podfrekvencija i nadfrekvencija.</t>
    </r>
  </si>
  <si>
    <r>
      <t>Zašite motora:</t>
    </r>
    <r>
      <rPr>
        <sz val="10"/>
        <rFont val="Arial"/>
        <family val="2"/>
        <charset val="238"/>
      </rPr>
      <t xml:space="preserve"> Visoka temperatura/nizak nivo rashladne tekućine motora, nizak pritisak ulja, nema goriva i pobjeg.</t>
    </r>
  </si>
  <si>
    <t>UREĐAJ ZA KOMUTACIJU</t>
  </si>
  <si>
    <t>Uređaj za komutaciju izveden sa sklopnicima 63A u međusobnoj električnoj i mehaničkoj blokadi u sklopu agregata</t>
  </si>
  <si>
    <t>Isporuka, istovar, montaža i testiranje sustava, te izdavanje atesta. Kod poštanja u rad obaviti ispitivanje sustava pod teretom. Dostaviti protokol o rezultatima mjerenjima u svim režimima rada, te pri skokovitim, dinamičkim promjenama opterećenja.</t>
  </si>
  <si>
    <t>UKUPNO 11:</t>
  </si>
  <si>
    <t>ODIMLJAVANJE</t>
  </si>
  <si>
    <t>Dobava, montaža i spajanje upravljačke jedinice s napajanjem u nuždi, 3.4A, za jednu alarmnu grupu i jednu grupu za provjetravanje.
Boja: Narančasta RAL 2011 
Automatsko prebacivanje s mreže na bateriju. U slučaju nužde, s baterijom 24 V, osigurana je autonomija sustava minimalno 72 sata.
Sa prednje strane je alarmna kontrolna ploča:
- tipka za manualno aktiviranje alarma, reset tipka i LED indikacija stanja sustava "alarm", "u radu" i "kvar"
- dvije okrugle pozadinski osvjetljene tipke za upravljanje motorima u funkciji provjetravanja "otvori"; "zatvori"
Širina: 140 mm; Visina: 248 mm; Dubina: 85 mm</t>
  </si>
  <si>
    <t>Tip kao GEZE THZ ili jednakovrijedno</t>
  </si>
  <si>
    <t>Jednakovrijedan proizvod:__________________________</t>
  </si>
  <si>
    <t>Ručni javljač / tipkalo 24V DC, VdS, RAL 2011 orange</t>
  </si>
  <si>
    <t>Tip kao GEZE FT-4 ili jednakovrijedno</t>
  </si>
  <si>
    <r>
      <t xml:space="preserve">Dobava, montaža i spajanje detektor dima 24 V DC, radi na principu raspršenog svjetla, brza detekcija dima, temperatura okoline od -20 do +60 </t>
    </r>
    <r>
      <rPr>
        <vertAlign val="superscript"/>
        <sz val="10"/>
        <rFont val="Arial"/>
        <family val="2"/>
        <charset val="238"/>
      </rPr>
      <t>o</t>
    </r>
    <r>
      <rPr>
        <sz val="10"/>
        <rFont val="Arial"/>
        <family val="2"/>
        <charset val="238"/>
      </rPr>
      <t>C, stupanj meh. zaštite IP42. Stavka uključuje i posotlje.</t>
    </r>
  </si>
  <si>
    <t>Tip kao GEZE RM 1003 ili jednakovrijedno</t>
  </si>
  <si>
    <t>Dobava, montaža i spjanje sustava za otvaranje prozora zaokretno prema unutra. Uključen okov za ugradnju motora i mehaničko zaključavanje prozora. Stavka uključuje i elektromotor hod 200, 24V DC, EV1. Za instalaciju motora osigurati min. 50mm na okviru i 40mm krilu prozora.</t>
  </si>
  <si>
    <t>Tip kao GEZE RWA 100 NT ili jednakovrijedno</t>
  </si>
  <si>
    <t>Dobava i montaža opreme za mehaničko zaključavanje elektromotora - šipka 12mm, pocinčana, dužine 2000 mm.</t>
  </si>
  <si>
    <t>Dobava i montaža opreme za mehaničko zaključavanje elektromotora - pokrovni profil, L=2000 mm.</t>
  </si>
  <si>
    <t>Dobava i polaganje u sustav zaštitnim PVC cijevi kabela</t>
  </si>
  <si>
    <t>JB-Y(St)Y E30 2x2x0,8mm (za javljače)</t>
  </si>
  <si>
    <t>JB-Y(St)Y E30 4x2x0,8mm (za ručne javljače)</t>
  </si>
  <si>
    <t>Dobava i polaganje u sustav zaštitnih PVC cijevi</t>
  </si>
  <si>
    <t>cijevi vatrootpornog kabela za napajanje motora</t>
  </si>
  <si>
    <r>
      <t>NHXH E90 3x2,5mm</t>
    </r>
    <r>
      <rPr>
        <vertAlign val="superscript"/>
        <sz val="10"/>
        <rFont val="Arial"/>
        <family val="2"/>
      </rPr>
      <t>2</t>
    </r>
  </si>
  <si>
    <t>cijevi vatrootpornog kabela za napajanje centrale:</t>
  </si>
  <si>
    <t>Dobava i polaganje sa u zid / pod zaštitni flexi PVC cijevi:</t>
  </si>
  <si>
    <t xml:space="preserve">Ispitivanje, izdavanje atesta od ovlaštene institucije i </t>
  </si>
  <si>
    <t>puštanje u funkciju.</t>
  </si>
  <si>
    <t>UKUPNO 12:</t>
  </si>
  <si>
    <t>Ispitivanje izvedenih instalacija sa izradom i primopredajom u tri primjeraka ispitnih protokola:</t>
  </si>
  <si>
    <t>- ispitni protokol o izvršenom mjerenju otpora izolacije,</t>
  </si>
  <si>
    <t>- ispitni protokol o izvršenom mjerenju otpora petlje i</t>
  </si>
  <si>
    <t xml:space="preserve">  efikasnosti zaštite od napona dodira,</t>
  </si>
  <si>
    <t>- ispitni protokol o otporu uzemljenja,</t>
  </si>
  <si>
    <t>- ispitni protokol o izjednačenju potencijala,</t>
  </si>
  <si>
    <t>- ispitni protokol o mjerenju jakosti rasvjete,</t>
  </si>
  <si>
    <t>- ispitni protokol o kvaliteti razdjelnika,</t>
  </si>
  <si>
    <t>- ispitni protokol o podešenosti zaštite (termičke i mag.),</t>
  </si>
  <si>
    <t>- atesti i prospekti za ugrađenu opremu i materijal,</t>
  </si>
  <si>
    <t>- primopredaja izvedeni radova sa puštanjem u funkciju,</t>
  </si>
  <si>
    <t>- priprema za tehnički pregled i uvezivanje u zasebnu</t>
  </si>
  <si>
    <t xml:space="preserve">  knjigu svih atesta isporučene opreme i materijala,</t>
  </si>
  <si>
    <t>- izrada uputa za rad i održavanje izvedene instalacije.</t>
  </si>
  <si>
    <t>Izrada dokumentacije izvedenog stanja u 3 kopije</t>
  </si>
  <si>
    <t>sa zapisom na CD-u (ACAD).</t>
  </si>
  <si>
    <t>UKUPNO 13:</t>
  </si>
  <si>
    <t>SUSTAV ZAŠTITE OD MUNJE, UZEMLJENJE METALNIH</t>
  </si>
  <si>
    <t>MASA I IZJEDNAČENJE POTENCIJALA</t>
  </si>
  <si>
    <t>TELEFONSKA I RAČUNALNA MREŽA</t>
  </si>
  <si>
    <t>KABELSKA KANALIZACIJA (DTK)</t>
  </si>
  <si>
    <t>DIESEL AGREGAT</t>
  </si>
  <si>
    <t>ODIMLJAVANJE STUBIŠTA</t>
  </si>
  <si>
    <t>SVEUKUPNO (kn):</t>
  </si>
  <si>
    <t>Projektant:  Mladen Šafar,ing.el.</t>
  </si>
  <si>
    <t>Fausta Vrančića 3, 10000 Zagreb</t>
  </si>
  <si>
    <t xml:space="preserve">OIB: 00913217546
</t>
  </si>
  <si>
    <t>tel. 01/4680 716</t>
  </si>
  <si>
    <t>51222 Bakar, Primorje 39</t>
  </si>
  <si>
    <t>INSTALACIJA VODOVODA I ODVODNJE</t>
  </si>
  <si>
    <t>k.č. br. 371 i 378, k.o. Škrljevo</t>
  </si>
  <si>
    <t>R  E  K  A  P  I  T  U  L  A  C  I  J  A</t>
  </si>
  <si>
    <t xml:space="preserve">A.     </t>
  </si>
  <si>
    <t xml:space="preserve">B.     </t>
  </si>
  <si>
    <t>GEODETSKI RADOVI</t>
  </si>
  <si>
    <t xml:space="preserve">C.     </t>
  </si>
  <si>
    <t xml:space="preserve">D.     </t>
  </si>
  <si>
    <t>VANJSKI VODOVOD</t>
  </si>
  <si>
    <t xml:space="preserve">E.     </t>
  </si>
  <si>
    <t>VANJSKA ODVODNJA</t>
  </si>
  <si>
    <t xml:space="preserve">F.     </t>
  </si>
  <si>
    <t>OBJEKT VODOVOD</t>
  </si>
  <si>
    <t xml:space="preserve">G.     </t>
  </si>
  <si>
    <t>OBJEKT ODVODNJA</t>
  </si>
  <si>
    <t xml:space="preserve">H.     </t>
  </si>
  <si>
    <t>SANITARIJE</t>
  </si>
  <si>
    <t xml:space="preserve">I.     </t>
  </si>
  <si>
    <t xml:space="preserve">UKUPNO </t>
  </si>
  <si>
    <t>PDV 25 %</t>
  </si>
  <si>
    <t>SVEUKUPNO  Kn</t>
  </si>
  <si>
    <r>
      <t xml:space="preserve">                                                                    </t>
    </r>
    <r>
      <rPr>
        <sz val="9"/>
        <rFont val="Arial"/>
        <family val="2"/>
        <charset val="238"/>
      </rPr>
      <t>VODOVOD I ODVODNJA</t>
    </r>
  </si>
  <si>
    <t>TD: 49-17-E</t>
  </si>
  <si>
    <t>Fausta Vrančića 3, Zagreb</t>
  </si>
  <si>
    <t>ZOP: VD-ŠKR-156/17</t>
  </si>
  <si>
    <t xml:space="preserve">Jedinična cijena </t>
  </si>
  <si>
    <t>TROŠKOVNIK VODOVODA I ODVODNJE</t>
  </si>
  <si>
    <t>OPĆE NAPOMENE:
Prije davanja ponude ponuđač mora pregledati projekt te mjesto izgradnje i upisati radove koji eventualno nisu obuhvaćeni ovim troškovnikom, a smatra da su bitni za izvođenje. Izvođač je prilikom nuđenja obavezan provjeriti sve količine i radove vezane za kvalitetno izvođenje instalacija vodovoda i odvodnje u potpunosti. Ukoliko izvođač smatra da u troškovniku nedostaju radovi ili da količine nisu dovoljne za izvođenje instalacija u potpunosti, obavezan je iste unijeti u ponudu. Naknadna potraživanja izvođača neće se odobriti. 
Stavke sadrže nabavu, dopremu, montažu i ugradnju sa svim potrebnim radom, strojevima, alatom kao i materijalom i priborom. Radove na vodovodu, kanalizaciji i drugim uređajima potrebno je izvoditi uz striktno poštivanje pravila i normi za kvalitetno izvršenje radova kao i zaštite na radu, a sve u dogovoru s nadzornim inženjerom, projektantom, nadležnim prestavnicima komunalnih instalacija, geomehaničkim inženjerom i inženjerom konstrukcije kod otežanih uvjeta izvođenja.
Ukoliko se tijekom građenja pojavi opravdana potreba za određenim odstupanjima ili manjim izmjenama projekta, Izvođač je dužan za to prethodno pribaviti suglasnost Nadzornog inženjera. Veće izmjene i odstupanja od projektiranog rješenja mogu se provesti samo uz odobrenje Projektanta i suglasnost Investitora, te pribavljanjem dopune građevne dozvole na nastalu promjenu ukoliko su odstupanja takve prirode.
"Nabava" ("dobava") obuhvaća troškove utovara, istovara, transporta do izvoditeljevog stovarišta – privremene deponije, te carinske i sve druge zakonom propisane pristojbe i poreze.
"Ugradnja", ("ugradba") obuhvaća utovar na izvoditeljevom stovarištu – privremenoj deponiji, lokalni transport i istovar na mjestu ugradnje, kao i sve radove, materijal, te opremu potrebnu za potpuno izvršenje posla.
"Izrada" ("izvedba") obuhvaća radove na nabavi i ugradnji.
"Odvoz na trajnu deponiju" obuhvaća utovar, transport do trajne deponije, istovar, razastiranje, planiranje i sve eventualne ostale radove na deponiji preme uvjetima vlasnika deponije, te taksu (naknadu) za deponiranje.
Sve radove izvoditi u skladu s tehničkim uvijetima koji su sastavni dio ove projektne dokumentacije.</t>
  </si>
  <si>
    <t>A</t>
  </si>
  <si>
    <t>A.1</t>
  </si>
  <si>
    <t>UTVRĐIVANJE POSTOJEĆIH INSTALACIJA</t>
  </si>
  <si>
    <t>Utvrđivanje, obilježavanje (iskolčenje) i nadzor položaja i dubina postojećih instalacija na temelju podataka nadležnih organizacija i odgovornog tehničkog osoblja, detekcijom ili iskopom kontrolnih prokopa kako za vrijeme izvođenja radova ne bi došlo do oštećenja instalacija i vodova. Za sve instalacije potrebno je ishoditi odobrenje i suglasnosti od odgovorne tehničke službe vezano za izvođenje radova i zaštitu instalacija te postupiti po zahtjevima odgovorne tehničke službe za svaku instalaciju posebno. Kopanje probnih šliceva na karakterističnim mjestima sa eventualnim strojnim zasjecanjem kolničke konstrukcije, ručni iskop. Obuhvača se rad na pažljivom ručnom iskopu probnih šliceva na mjestima koje odredi (odobri) nadzorni inženjer radi utvrđivanja položaja (visinski i tlocrtno) pojedinih instalacija do dubine iskopa cjevovoda i širine cca 0.80 m, kao i sav potreban odvoz. Uračunati sav potreban materijal i rad. Iskope ograditi i osigurati po propisima zaštite na radu. Ovu stavku utvrditi na licu mjesta sukladno traženju nadzornog inženjera, a zbog nejasnoća glede postojećih instalacija.</t>
  </si>
  <si>
    <t>B</t>
  </si>
  <si>
    <t>B.1</t>
  </si>
  <si>
    <t>ISKOLČENJE TRASE VODOVODA</t>
  </si>
  <si>
    <t>Iskolčenje trase vodovonog cjevovoda neposredno prije početka radova sa označavanjem svih važnih točaka na terenu. Stavka uključuje označavanje mjesta zasunskih komora, nadzemnih hidranata i lomova trase. Obračun po kompletu.</t>
  </si>
  <si>
    <t>B.2</t>
  </si>
  <si>
    <t>ISKOLČENJE TRASE KANALIZACIJE</t>
  </si>
  <si>
    <t>Iskolčenje trase cjevovoda vanjske kanalizacije neposredno prije početka radova sa označavanjem svih važnih točaka na terenu. Obračun po kompletu.</t>
  </si>
  <si>
    <t>B.3</t>
  </si>
  <si>
    <t>GEODETSKI SNIMAK VODOVODA</t>
  </si>
  <si>
    <t>Izrada geodetskog snimka, visinskog i položajnog cijelog sustava vodoopskrbe, uključujući cijevi, okna, vanjske hidrante, ..., te izrada kartiranog plana od strane ovl. geodeta. Snimanje cjevovoda se obavlja neposredno nakon završetka tlačne probe i prije zatrpavanja. Elaborati moraju biti ovjereni od nadležnog katastarskog ureda, te predani investitoru, u cjelovitom kartiranom  i digitalnom obliku nadležnom komunalnom društvu, te isto tako i u digitalnom obliku za računalo. Elaborat mora biti izrađen u apsolutnim koordinatama (x,y,z).</t>
  </si>
  <si>
    <t>B.4</t>
  </si>
  <si>
    <t>GEODETSKI SNIMAK KANALIZACIJE</t>
  </si>
  <si>
    <t>Izrada geodetskog snimka, visinskog i položajnog cijelog sustava kanalizacije, uključujući cijevi, okna, separator, ..., te izrada kartiranog plana od strane ovl. geodeta. Snimanje cjevovoda se obavlja neposredno nakon završetka probe na vodonepropusnost i prije zatrpavanja. Elaborati moraju biti ovjereni od nadležnog katastarskog ureda, te predani investitoru, u cjelovitom kartiranom  i digitalnom obliku nadležnom komunalnom društvu, te isto tako i u digitalnom obliku za računalo. Elaborat mora biti izrađen u apsolutnim koordinatama (x,y,z).</t>
  </si>
  <si>
    <t>GEODETSKI RADOVI UKUPNO:</t>
  </si>
  <si>
    <t>C</t>
  </si>
  <si>
    <t>C.1</t>
  </si>
  <si>
    <t>ISKOP ROVA</t>
  </si>
  <si>
    <t>Obračunava se po m3.</t>
  </si>
  <si>
    <t>C.1.1</t>
  </si>
  <si>
    <t>Iskop rova za vodovodne cijevi</t>
  </si>
  <si>
    <t>m3</t>
  </si>
  <si>
    <t>C.1.2</t>
  </si>
  <si>
    <t>Iskop rova za kanalizacijske cijevi</t>
  </si>
  <si>
    <t>C.2</t>
  </si>
  <si>
    <t>ISKOP GRAĐEVINSKE JAME ZA PODZEMNE GRAĐEVINE (infiltracijske jedinice, vodomjerno okno, separatori, septička jama, upojni bunar)</t>
  </si>
  <si>
    <t>Iskop u zemlji B kategorije s planiranjem dna jame. Iskop se predviđa strojno, dok se ručno predviđa samo na mjestima gdje se iskop ne može izvršiti mehanizacijom (95% strojno, a 5% ručnog iskopa).</t>
  </si>
  <si>
    <t>Obračun po m3.</t>
  </si>
  <si>
    <t>C.3</t>
  </si>
  <si>
    <t>PIJESAK ZA POSTELJICU I NADSLOJ</t>
  </si>
  <si>
    <t>Izrada pješčane posteljice od 10 cm za polaganje vodovodnih i kanalizacijskih cijevi u dnu rova i nadsloja 30 cm. Izrada obloge oko cijevi nakon montaže i ispitivanja na vodonepropusnost, pijeskom (granulacije 0-4 mm) do visine 30 cm iznad gornjeg ruba cijevi cijelom širinom rova. Zahtijeva se simetrično zatrpavanje i zbijanje materijala istovremeno s obje strane cijevi u slojevima od 20 cm.</t>
  </si>
  <si>
    <t>U stavku ulazi: dobava, donos, ugradnja i razastiranje pijeska, te izrada nadsloja nakon ugrađene cijevi uključujući sav potreban materijal i rad.</t>
  </si>
  <si>
    <t>C.3.1</t>
  </si>
  <si>
    <t>Pijesak za vodovodne cijevi</t>
  </si>
  <si>
    <t>C.3.2</t>
  </si>
  <si>
    <t>Pijesak za kanalizacijske cijevi</t>
  </si>
  <si>
    <t>C.4</t>
  </si>
  <si>
    <t>ZATRPAVANJE ROVA</t>
  </si>
  <si>
    <t>Zatrpavanje rova nakon montaže i uspješnog ispitivanja na vodonepropusnost cjevovoda. Prije zatrpavanja obvezno pregledati cjevovod i ustanoviti da nema nekih mehaničkih oštećenja. 
Nasipavanje rova izvesti u slojevima od 30 cm uz nabijanje vibracionim nabijačima do potrebne zbijenosti. Modul stišljivosti od 35 MN/m² za zelene površine, 50 MN/m² za bankine, te 80 MN/m² na mjestima ispod prometnih površina ili staza, a stupanj zbijenosti Sz=100%. Odobrava nadzorni inženjer. Po završetku nabijanja, izvršiti ispitivanje zbijenosti, što je također sastavni dio cijene. 
Zatrpavanjem završnog sloja je potrebno vratiti u prvobitno stanje zatečenog stanja na terenu, tj dovesti završni sloj u prvobitno stanje koje je narušeno prilikom iskopa). 
Obračun po m3.</t>
  </si>
  <si>
    <t>C.4.1</t>
  </si>
  <si>
    <t>Zatrpavanje rova vodovodnih cijevi</t>
  </si>
  <si>
    <t>C.4.2</t>
  </si>
  <si>
    <t>Zatrpavanje rova kanalizacijskih cijevi</t>
  </si>
  <si>
    <t>C.5</t>
  </si>
  <si>
    <t>ZATRPAVANJE GRAĐEVINESKE JAME</t>
  </si>
  <si>
    <t>Zatrpavanje građevinske jame materijalom iz iskopa nakon izvedbe podzemnih građevina. 
Nasipavanje rova izvesti u slojevima od 30 cm uz nabijanje vibracionim nabijačima do potrebne zbijenosti. Modul stišljivosti od 35 MN/m² za zelene površine, 50 MN/m² za bankine, te 80 MN/m² na mjestima ispod prometnih površina ili staza, a stupanj zbijenosti Sz=100%. Odobrava nadzorni inženjer. Po završetku nabijanja, izvršiti ispitivanje zbijenosti, što je također sastavni dio cijene. 
Zatrpavanjem završnog sloja je potrebno vratiti u prvobitno stanje zatečenog stanja na terenu, tj dovesti završni sloj u prvobitno stanje koje je narušeno prilikom iskopa). 
Obračun po m3.</t>
  </si>
  <si>
    <t>Zatrpavanje materijalom iz iskopa:</t>
  </si>
  <si>
    <t>C.6</t>
  </si>
  <si>
    <t>ZATRPAVANJE GRAĐEVINESKE JAME INFILTRACIJSKOG SUSTAVA</t>
  </si>
  <si>
    <t>Zatrpavanje građevinske jame novim materijalom ili materijalom iz iskopa nakon postavljanja infiltracijskog sustava. Zasipavanje materijalom iz iskopa uz ručno nabijanje u slojevima od 30 cm laganim ručnim nabijačima do tražene nosivosti. Rad se predviđa ručno. Zbijenost zatrpanog rova mora biti tolika da ne dođe do naknadnog slijegavanja. Po završetku nabijanja, izvršiti ispitivanje zbijenosti, što je također sastavni dio cijene.
Zatrpavanjem završnog sloja je potrebno vratiti u prvobitno stanje zatečenog stanja na terenu, tj dovesti završni sloj u prvobitno stanje koje je narušeno prilikom iskopa). 
Obračun sve kompletno po m3 ugrađenog materijala.</t>
  </si>
  <si>
    <t>Nenarušena zatečena podloga - sraslo tlo:
Nije dozvoljen nikakva intervencija osim izrade iskopa zadanih gabarita. Potrebna nosivost MS≥45 MN/m2, ako je potrebno zbijanje podloge za postizanje nosivosti treba "zamjeniti" sloj tla debljine 1m primjerenom kamenom frakcijom koja će osigurati potrebnu propusnost.</t>
  </si>
  <si>
    <t>C.6.1</t>
  </si>
  <si>
    <t>Sloj za poravnavanje i zaštitni sloj infiltracijskog sustava (donji i gornji sloj): koristiti isprani šljunak frakcije 2-8 sabijene debljine 5-10 cm kojeg kod pripreme podloge treba ručno zaravnati na točnost ±1cm.</t>
  </si>
  <si>
    <t>C.6.2</t>
  </si>
  <si>
    <t>Bočni zasipni materijal:
koristiti isprani šljunak frakcije 2-16 kojeg treba nasipati u slojevima do 30 cm, zbijanje vršiti isključivo vibropločama te pri tom paziti da se tokom zbijanja ne oštete ugrađeni blokovi.</t>
  </si>
  <si>
    <t>C.6.3</t>
  </si>
  <si>
    <t>Nosivi zbijeni sloj: 
koristiti tucanik 0-60 mm ili materijal iz iskopa (ako je s njim moguće postići adekvatnu zbijenost) debljine zbijenog sloja min 35 cm. Laka mehanizacija smije voziti preko stormbrixx sustava tek kada je zbijeni sloj debljine min. 45 cm a teška mehanizacija tek iznad 100 cm debljine sabijenog sloja.</t>
  </si>
  <si>
    <t>C.6.4</t>
  </si>
  <si>
    <t>Završni sloj:
koristiti prikladan materijal (materijal iz iskopa) te ga prema namjeni podloge adekvatno pripremiti (zbiti).</t>
  </si>
  <si>
    <t>C.7</t>
  </si>
  <si>
    <t>ODVOZ PREOSTALOG MATERIJALA IZ ISKOPA</t>
  </si>
  <si>
    <t>Odvoz viška preostalog materijala iz iskopa  u sraslom stanju, nakon izvršenih svih zatrpavanja rovova na deponiju u dogovoru sa investitorom uključujući i troškove deponije. U stavku uključiti odvoz na udaljenost do 15 km sa utovarom, transportom, istovarom i planiranjem materijala na deponiji. Količine uvečane zbog rastresitosti 30%. 
Obračun po m3.</t>
  </si>
  <si>
    <t>Odvoz:</t>
  </si>
  <si>
    <t>C.8</t>
  </si>
  <si>
    <t>VODOMJERNO OKNO</t>
  </si>
  <si>
    <t>Izvedba armirano-betonskog vodonepropusnog okna za ugradnju vodomjera.
U stavku ulazi:
izrada temelja okna od betona C 12/15 u debljini od 10 cm, izrada i postavljanje oplate, ugradnja tipskih lijevano željeznih penjalica (montirati 4 penjalice po metru dubine okna), postavljanje armature B500 B (okna se armiraju sa cca. 90kg armature po m3 betona) te betoniranje stjenke, ploče i dna okna debljine 20cm betonom C 25/30 sa dodacima za vodonepropusnost, uključujući sav potreban materijal i rad. Okno iznutra ožbukati u dva sloja i zagladiti drvenom gladilicom, nad oknom montirati lijevano željezni poklopac za laki promet (nosivosti A 15 KN) vel. 600 x 600 mm sa natpisom vodovod.
Obračun po komadu.</t>
  </si>
  <si>
    <t>NAPOMENA: Točne dimenzije vodomjernog okna odrediti će nadležno komunalno poduzeće.</t>
  </si>
  <si>
    <t>C.8.1</t>
  </si>
  <si>
    <t>Svijetle dimenzije vodomjernog okna: 3,70x1,50x1,80m</t>
  </si>
  <si>
    <t>C.8.2</t>
  </si>
  <si>
    <t>Lijevano željezni poklopac 60/60cm D400 kN, s natpisom vodovod</t>
  </si>
  <si>
    <t>C.9</t>
  </si>
  <si>
    <t>ZASUNSKO OKNO</t>
  </si>
  <si>
    <t>Izvedba armirano-betonskog vodonepropusnog zasunskog okna.
U stavku ulazi:
izrada temelja okna od betona C 12/15 u debljini od 10 cm, izrada i postavljanje oplate, ugradnja tipskih lijevano željeznih penjalica (montirati 4 penjalice po metru dubine okna), postavljanje armature B500 B (okna se armiraju sa 70kg armature po m3 betona) te betoniranje stjenke, ploče i dna okna debljine 10cm betonom C 25/30 sa dodacima za vodonepropusnost, uključujući sav potreban materijal i rad. Nad oknom montirati lijevano željezni poklopac vel. 60 x 60 cm sa natpisom vodovod.
Obračun po komadu.</t>
  </si>
  <si>
    <t>C.9.1</t>
  </si>
  <si>
    <t>Svijetle dimenzije vodomjernog okna: 0,5x0,5x1,0m</t>
  </si>
  <si>
    <t>C.9.2</t>
  </si>
  <si>
    <t>C.10</t>
  </si>
  <si>
    <t>TRODJELNA SEPTIČKA JAMA</t>
  </si>
  <si>
    <t>Izvedba trodijelne taložnice od armiranog vodonepropusnog  betona C 25/30.
U stavku ulazi: Izrada temelja okna od betona C 12/15 u debljini od 10 cm, izrada i postavljanje oplate, ugradnja tipskih lijevano željeznih penjalica (montirati 4 penjalice po metru dubine okna), postavljanje armature  B500 B (okna se armiraju sa cca. 90kg armature po m3 betona), u stjenku okna ugraditi umetak od tvrde plastike za izvedbu vodonepropusnog spoja sa kanalizacijskom cijevi te betoniranje stjenke, ploče i dna okna debljine 20cm, betonom C 25/30 sa dodacima za vodonepropusnost (prema detalju), uključujući sav potreban materijal i rad. Okno iznutra ožbukati u dva sloja i zagladiti drvenom gladilicom, nad oknom montirati 4 lijevano željezna poklopca (nosivosti 15 KN) vel. 60 x 60 cm. 
Obračun po komadu.</t>
  </si>
  <si>
    <t>C.10.1</t>
  </si>
  <si>
    <t>Izrada trodjelne taložnice, dimenzija 6,8x1,4x2,05m</t>
  </si>
  <si>
    <t>C.10.2</t>
  </si>
  <si>
    <t>plinotjesan poklopac 60/60cm, klase A15 kN</t>
  </si>
  <si>
    <t>C.11</t>
  </si>
  <si>
    <t>DVODJELNA TALOŽNICA</t>
  </si>
  <si>
    <t>Izvedba trodijelne taložnice od armiranog vodonepropusnog  betona C 25/30.
U stavku ulazi: Izrada temelja okna od betona C 12/15 u debljini od 10 cm, izrada i postavljanje oplate, ugradnja tipskih lijevano željeznih penjalica (montirati 4 penjalice po metru dubine okna), postavljanje armature  B500 B (okna se armiraju sa cca. 90kg armature po m3 betona), u stjenku okna ugraditi umetak od tvrde plastike za izvedbu vodonepropusnog spoja sa kanalizacijskom cijevi te betoniranje stjenke, ploče i dna okna debljine 20cm, betonom C 25/30 sa dodacima za vodonepropusnost (prema detalju), uključujući sav potreban materijal i rad. Okno iznutra ožbukati u dva sloja i zagladiti drvenom gladilicom, nad oknom montirati dva lijevano željezna poklopca (nosivosti 15 KN) vel. 60 x 60 cm. 
Obračun po komadu.</t>
  </si>
  <si>
    <t>C.11.1</t>
  </si>
  <si>
    <t>Izrada trodjelne taložnice, dimenzija 3,6x1,4x1,9m</t>
  </si>
  <si>
    <t>C.11.2</t>
  </si>
  <si>
    <t>poklopac 60/60cm, klase D400 kN</t>
  </si>
  <si>
    <t>C.12</t>
  </si>
  <si>
    <t>UPOJNI BUNAR</t>
  </si>
  <si>
    <t>Izrada infiltracijskog upojnog bunara od betonskih cijevi  Ø200cm. Nad upojnim bunarom betonirati armirano betonsku ploču d=15cm. U gornju ploču se ugrađuje poklopac 60x60cm nosivosti A15 kN. Sve armirano-betonske konstruktivne elemente potrebno je izvesti sa C25/30. Sam upojni bunar ispunjen je šljunkom ili drobljenim kamenom 32-60 mm. Ispod i iznad šljunka postavlja se netkani geotekstil mase 300 g/m2. Ispod ulazne cijevi postavlja se betonska ploča koja služi kao razbijač mlaza vode.
U stavku ulazi: dobava, donos, ugradnja betonskih cijevi, betoniranje gornje pokrovne ploče, ugradnja poklopca i ugradnja kamenog materijala do pune funkcije, uključujući sav potreban materijal i rad.</t>
  </si>
  <si>
    <t>NAPOMENA: Točne dimenzije upojnog bunara potrebno je odrediti nakon ispitivanja upojnosti tla.</t>
  </si>
  <si>
    <t>C.12.1</t>
  </si>
  <si>
    <t>Upojni bunar Ø200cm ukupne dubine do 6 m</t>
  </si>
  <si>
    <t>C.12.2</t>
  </si>
  <si>
    <t>Lijevano željezni poklopac 60/60cm, klase A15 kN</t>
  </si>
  <si>
    <t>C.12.3</t>
  </si>
  <si>
    <t>AB ploča 3,0 x 3,0 m, d = 15 cm</t>
  </si>
  <si>
    <t>C.12.4</t>
  </si>
  <si>
    <t>šljunak ili drobljeni kamen 32-60 mm</t>
  </si>
  <si>
    <t>C.12.5</t>
  </si>
  <si>
    <t>etkani geotekstil mase 300 g/m2</t>
  </si>
  <si>
    <t>C.13</t>
  </si>
  <si>
    <t>BETONSKA PODLOGA ZA SEPARATOR</t>
  </si>
  <si>
    <t>Dobava, doprema i ugradnja potrebnog materijala za izradu armirano betonske podloge separatora. 
Debljina podloge  20 cm.
U cijenu uključiti: beton C20/25 potrebnu armaturu, te prihvatne elemente za pričvršćenje separatora izrađene od vruće cinčanog plosnog željeza presjeka 40 x 4 mm koji će se sidriti u AB podlogu i obuhvaćati tipski separator (prihvatne elemente izvoditi u slučaju visoke podzemne vode, a sve prema uputama proizvođača separatora), i sav ostali potreban materijal i rad. 
Obračun po m3.</t>
  </si>
  <si>
    <t>C.14</t>
  </si>
  <si>
    <t>BETONSKI RADOVI NA INSTALACIJI VODOVODA</t>
  </si>
  <si>
    <t>Betonski radovi prije polaganja cijevi vodovoda: temelj za betonske oslonce zasuna, betonska uporišta za cijevi na mjestima lomova trase, betoniranje oslonca za hidrant. Betoniranje vršiti betonom C 12/15. U stavku je uključena priprema betona, oplata, sav rad, potreban materijal i svi potrebni prijevozi i prenosi po gradilištu. Obračun po m3.</t>
  </si>
  <si>
    <t>Betonski radovi prije polaganja cijevi vodovoda</t>
  </si>
  <si>
    <t>C.15</t>
  </si>
  <si>
    <t>ŠLICEVI U ZIDOVIMA I PODOVIMA ŠIRINE 10 cm</t>
  </si>
  <si>
    <t>Izvedba šliceva  za izradu spojeva kanalizacijskih i vodovodnih cijevi do pojedinih vertikala i sanitarnih uređaja. 
Obračun po m'.</t>
  </si>
  <si>
    <t>šlic</t>
  </si>
  <si>
    <t>C.16</t>
  </si>
  <si>
    <t>PRODORI U ZIDOVIMA I PODOVIMA</t>
  </si>
  <si>
    <t>Izvedba prodora u zidovima i podovima za izradu spojeva kanalizacijskih i vodovodnih cijevi do pojedinih vertikala i sanitarnih uređaja. Prodori se izrađuju  cca 0,04m2 u zidu debljine 20 cm. Obračun po komadu.</t>
  </si>
  <si>
    <t>Prodori:</t>
  </si>
  <si>
    <t>GRAĐEVINSKI RADOVI UKUPNO:</t>
  </si>
  <si>
    <t>D</t>
  </si>
  <si>
    <t>VANJSKI VODOVOD:</t>
  </si>
  <si>
    <t>Napomena: Obračunati svi radovi do 1m izvan zgrade, mjereno od vanjskog ruba vanjskog zida zgrade.</t>
  </si>
  <si>
    <t>D.1</t>
  </si>
  <si>
    <t>PRIKLJUČAK NA JAVNI VODOVOD</t>
  </si>
  <si>
    <t>Izrada priključka od javnog vodovoda do vodomjera u vodomjernom oknu. 
Radove izvodi nadležno javno poduzeće. 
U stavku ulazi: rezanje i razbijanje asfalta, iskop zemlje, planiranje dna rova, izrada pješčane posteljice d=10 cm i nadsloja d=30 cm granulacije 0-4mm cijelom širinom rova, izrada proboja u zidu vodomjernog okna i sanacija istog nakon izvedenog priključka, montaža cjevovoda sa svim brtvećim materijalom i potrebnim fitinzima za izvođenje spoja (koljena, križni komad, T-komad, zasun sa teleskopskom garniturom), armaturom (navedene u zasebnoj stavci), izoliranjem, ispitivanjem, zatrpavanjem rova u slojevima d=30 cm, dovođenje terena u prvobitno stanje te odvoz preostalog materijala na deponiju L= 15 km. Uračunato i ishođenje suglasnosti za prekop od nadležnog poduzeća. U stavku uključiti sav potreban materijal i rad.
Obračun po kompletu.</t>
  </si>
  <si>
    <t>NAPOMENA :
Prikljucak se izvodi nakon dobivanja potvrde na glavni projekt nadležnog komunalnog poduzeća. Priključak izvodi te određuje točnu poziciju i profil navedeno poduzeće.</t>
  </si>
  <si>
    <t>Priključak PEHD DN125x11,4 mm (d100), L=5,0 m</t>
  </si>
  <si>
    <t>D.2</t>
  </si>
  <si>
    <t>UGRADBENA ARMATURA VODOMJERNOG OKNA</t>
  </si>
  <si>
    <t>Dobava, donos i ugradnja ugradbene armature za ugradnju u vodomjerno okno. U stavku ulazi dobava, donos i ugradnja sve ugradbene armature potrebne za izvedbu kompletnog vodomjernog priključka. U stavci je uključen sav potreban rad i materijal sa dopremom na gradilište. 
Obračun po komadu.</t>
  </si>
  <si>
    <t>NAPOMENA: Točan tip armatura i vodomjera odredit će nadležno komunalno poduzeće.</t>
  </si>
  <si>
    <t>D.2.1</t>
  </si>
  <si>
    <t xml:space="preserve">PRIRUBNICA Ø100 mm </t>
  </si>
  <si>
    <t>D.2.2</t>
  </si>
  <si>
    <t>T KOMAD Ø100/50</t>
  </si>
  <si>
    <t>D.2.3</t>
  </si>
  <si>
    <t>ZASUN Ø 100 mm</t>
  </si>
  <si>
    <t>D.2.4</t>
  </si>
  <si>
    <t>HVATAČ NEČISTOĆA Ø100 mm</t>
  </si>
  <si>
    <t>D.2.5</t>
  </si>
  <si>
    <t>MDK Ø100 mm</t>
  </si>
  <si>
    <t>D.2.6</t>
  </si>
  <si>
    <t>FF KOMAD Ø100, L = 400 mm</t>
  </si>
  <si>
    <t>D.2.7</t>
  </si>
  <si>
    <t>FF KOMAD Ø100, L = 200 mm</t>
  </si>
  <si>
    <t>D.2.8</t>
  </si>
  <si>
    <t>Impulsni kombinirani vodomjer Ø100 mm</t>
  </si>
  <si>
    <t>D.2.9</t>
  </si>
  <si>
    <t>ZOPT Ø100 mm</t>
  </si>
  <si>
    <t>D.2.10</t>
  </si>
  <si>
    <t>ZOPT  Ø25 mm</t>
  </si>
  <si>
    <t>D.3</t>
  </si>
  <si>
    <t>PEHD CIJEVI ZA SANITARNU I PP VODU</t>
  </si>
  <si>
    <r>
      <t xml:space="preserve">Dobava, donos i montaža PEHD vodovodnih cijevi PE 100, SDR 11, za radni tlak do 16 bara, </t>
    </r>
    <r>
      <rPr>
        <u/>
        <sz val="10"/>
        <rFont val="Arial"/>
        <family val="2"/>
        <charset val="238"/>
      </rPr>
      <t>vanjskog nazivnog promjera DN</t>
    </r>
    <r>
      <rPr>
        <sz val="10"/>
        <rFont val="Arial"/>
        <family val="2"/>
        <charset val="238"/>
      </rPr>
      <t>. Cijevi  trebaju biti sukladne prema svim zahtjevima s normom HRN EN 12201-1:2011, HRN EN 12201-2:2011. Kao dokaz kvalitete ponuđenih cijevi potrebno je priložiti potvrdu o sukladnosti (ili certifikat o stalnosti svojstava) s navedenom normom izdanu od ovlaštenog i akreditiranog potvrdbenog tijela u Republici Hrvatskoj te dokaz zdravstvene ispravnosti sukladno Pravilniku o zdravstvenoj  ispravnosti  materijala  i  predmeta  koji  dolaze  u  neposredan  dodir  s hranom  (NN  125/2009)  kao  i zahtjevima  Zakona o vodi za  ljudsku  potrošnju  (NN  56/2013). Doprema u kolutovima duljine 100m ili palicama minimalne duljine 12 m. Cijevi se polažu na pješćanu posteljicu prema naputcima proizvođača, te se spajaju uz pomoć elektrofuzijskih spojnica.</t>
    </r>
  </si>
  <si>
    <t xml:space="preserve"> </t>
  </si>
  <si>
    <t xml:space="preserve">Sve fitinge i fazonske komade potrebne za kvalitetnu ugradnju cijevi izvoditelj će ubrojiti u cijenu cijevi. Prilikom ugradnje pridržavati se uputa proizvođača. </t>
  </si>
  <si>
    <t>U stavku ulazi dobava, donos i ugradnja vodovodnih cijevi, sve potrebne spojnice, redukcije, koljena, T-komade, sav potrebni pričvrsni i zaštitno-izolacijski materijal te rad.
Obračun se vrši po m'.</t>
  </si>
  <si>
    <t>PEHD VODOVODNE CIJEVI, kao PIPELIFE</t>
  </si>
  <si>
    <t>ili jednakovrijedan proizvod:______________________</t>
  </si>
  <si>
    <t>Vrsta cijevi SDR11 - PN 16 i nominalne veličine:</t>
  </si>
  <si>
    <t>D.3.1</t>
  </si>
  <si>
    <t>DN 32x3,0 mm</t>
  </si>
  <si>
    <t>D.3.2</t>
  </si>
  <si>
    <t>DN 40x3,7 mm</t>
  </si>
  <si>
    <t>D.3.3</t>
  </si>
  <si>
    <t>DN 63x5,8 mm</t>
  </si>
  <si>
    <t>D.3.4</t>
  </si>
  <si>
    <t>DN 125x11,4 mm</t>
  </si>
  <si>
    <t>D.4</t>
  </si>
  <si>
    <t>NADZEMNI HIDRANTI Ø100</t>
  </si>
  <si>
    <t>Nabava, doprema i montaža nadzemnih hidranata Ø100 s automatskim ispustom (HRN DIN 3222:1998). Nadzemni hidrant za radni tlak NP 16, mlaznice A/2B. 
U stavku ulazi: dobava i montaža hidranta, te sav potreban materijal i rad. 
U jediničnu cijenu mora biti uključeno i atestiranje funkcionalnosti hidranata od strane ovlaštene organizacije s ishođenjem odgovarajućeg atesta. Uračunat pregled prije ugradnje, dotjerivanje zaštitom protiv korozije nakon ugradnje, te sav brtveni materijal. Oblaganje hidranta složenom opekom u suho, te svi potrebni prijenosi. 
Obračun po kompletu.</t>
  </si>
  <si>
    <t>nadzemni hidranti Ø100 sa priključcima A/2B</t>
  </si>
  <si>
    <t>D.5</t>
  </si>
  <si>
    <t>ZASUN ZA ODVAJANJE NADZEMNOG HIDRANTA Ø100</t>
  </si>
  <si>
    <t>Dobava i montaža zasuna za odvajanje vanjskog hidranta. Zasun montirati neposredno prije hidranta. U ponudu je potrebno uključiti:
- zasun DN100
- FF komad DN100, 300 mm
- ugradbena garnitura
- ulična kapa
U jediničnu cijenu mora biti uključen sav potreban materijal i rad. 
Obračun po kompletu.</t>
  </si>
  <si>
    <t>D.6</t>
  </si>
  <si>
    <t xml:space="preserve">SAMOSTOJEĆI HIDRANTSKI ORMAR S OPREMOM </t>
  </si>
  <si>
    <t>Dobava, donos i montaža požarnih ormara za nadzemne hidrante. Ormarić vel. 540x1080x185mm, antikorozivno zaštićen, obojan temeljnom bojom i završnim lakom. Ormarić ugraditi uz vanjski nadzemni hidrant. U stavku ulazi dobava, donos i ugradnja ormara s kompletnom opremom, te sav potreban materijal i rad. Obračun po komadu.</t>
  </si>
  <si>
    <t>Pripadajuća oprema: 
- tlačna cijev NO 52 mm dužine 20 m sa spojnicama x 2 kom 
- mlaznica NO 52 mm Al sa zasunom x 2 kom 
- ključ za spojnice ABC x 2 kom 
- ključ za nadzemni hidrant x 1 kom 
- prijelaznice B/C x 2 kom</t>
  </si>
  <si>
    <t>samostojeći ormar s opremom za nadzemni hidrant Ø100</t>
  </si>
  <si>
    <t>ZAŠTITA VODOVODNIH CIJEVI U VANJSKOM ROVU</t>
  </si>
  <si>
    <t>Dobava, donos i montiranje PVC-SN4 kanalizacijskih cijevi za zaštitu vodovodnih cijevi. Vodovodne cijevi položiti u PVC-SN4 cijevi kod križanja sa ostalim instalacijama u vanjskom rovu. Obračun po kompleu.</t>
  </si>
  <si>
    <t>Ø 160 mm, L=2,0m</t>
  </si>
  <si>
    <t>D.7</t>
  </si>
  <si>
    <t>TRAKA UPOZORENJA  “POZOR–VODOVOD”</t>
  </si>
  <si>
    <t>Dobava, donos i postavljanje plave trake “POZOR–VODOVOD” duž cijele trase vodovoda. Traka se postavlja 30 cm od tjemena cijevi i to tako da natpis bude okrenut prema gore. 
Obračun po m'.</t>
  </si>
  <si>
    <t>VANJSKI VODOVOD UKUPNO:</t>
  </si>
  <si>
    <t>E</t>
  </si>
  <si>
    <t>VANJSKA ODVODNJA:</t>
  </si>
  <si>
    <t>E.1</t>
  </si>
  <si>
    <t xml:space="preserve">PVC-SN4 KANALIZACIJSKE CIJEVI </t>
  </si>
  <si>
    <t>Dobava, donos i montaža PVC-U kanalizacijskih cijevi i fazonskih komada klase SN 4, za vanjsku fekalnu i oborinsku kanalizaciju u pješačkim i zelenim površinama. PVC-U kanalizacijske cijevi s integriranim utičnim kolčakom i uloženim brtvenim prstenom od sintetičnog kaučuka koji se mora radi zaštite nalaziti s unutrašnje strane naglavka cijevi. Obodna čvrstoća treba biti ispitana prema EN ISO 9969 i iznositi minimalno 4 kN/m2. Cijevi se isporučuju u palicama od 5 ili 6m.</t>
  </si>
  <si>
    <t>Cijevi se polažu na pješčanu posteljicu sukladno Europskoj normi 1401-3 te naputcima proizvođača, te se spajaju uz pomoć integriranih spojnih elemenata. Cijev mora ležati na posteljici jednoliko cijelom dužinom. Zasipavanje iskopa te nabijanje zasipa treba obaviti u skladu s napucima proizvođača u ovisnosti o karakteristikama tla te prisutnosti morske ili podzmene vode. Fasonski komadi se ne obračunavaju posebno nego se uključuju u metražu instalacije.</t>
  </si>
  <si>
    <t>U stavku ulazi dobava, donos i spuštanje PVC-U kanalizacijskih cijevi u rov, polaganje po niveleti, te spajanje na naglavak preko gumenih prstena (uključivo nabava gumenih prstena), raznošenje PVC cijevi sa gradilišne deponije uzduž trase do mjesta ugradnje, te sav potreban materijal i rad. 
Obračun po m'.</t>
  </si>
  <si>
    <t>E.1.2</t>
  </si>
  <si>
    <t>Ø 160 mm</t>
  </si>
  <si>
    <t>E.1.3</t>
  </si>
  <si>
    <t>Ø 200 mm</t>
  </si>
  <si>
    <t>E.2</t>
  </si>
  <si>
    <t xml:space="preserve">PVC-SN8 KANALIZACIJSKE CIJEVI </t>
  </si>
  <si>
    <t>Dobava, donos i montaža PVC-U kanalizacijskih cijevi i fazonskih komada klase SN 8, za vanjsku fekalnu i oborinsku kanalizaciju u prometnim površinama. PVC-U kanalizacijske cijevi s integriranim utičnim kolčakom i uloženim brtvenim prstenom od sintetičnog kaučuka koji se mora radi zaštite nalaziti s unutrašnje strane naglavka cijevi. Obodna čvrstoća treba biti ispitana prema EN ISO 9969 i iznositi minimalno 8 kN/m2. Cijevi se isporučuju u palicama od 5 ili 6m.</t>
  </si>
  <si>
    <t>E.2.1</t>
  </si>
  <si>
    <t>E.2.2</t>
  </si>
  <si>
    <t>E.2.3</t>
  </si>
  <si>
    <t>Ø 250 mm</t>
  </si>
  <si>
    <t>E.2.4</t>
  </si>
  <si>
    <t>Ø 315 mm</t>
  </si>
  <si>
    <t>E.3</t>
  </si>
  <si>
    <t xml:space="preserve">DRENAŽNE CIJEVI </t>
  </si>
  <si>
    <t>Dobava, donos i polaganje fleksibilnih PVC drenažnih cijevi s ravnim dnom. Prilikom ugradnje pridržavati se uputa proizvođača. 
U stavku ulazi dobava, donos i ugradnja fleksibilnih PVC drenažnih cijevi iz PVC s djelomično profiliranim vanjskim stjenkama; dobava, donos i omatanje cijevi u 200g/m2 geotekstil. Uz cijevi se isporučuju i oblikovni komadi: spojnice, koljena, račve. 
Obračun po m'.</t>
  </si>
  <si>
    <t>drenažna cijev Ø 160</t>
  </si>
  <si>
    <t>E.4</t>
  </si>
  <si>
    <t>PP KANALIZACIJSKA OKNA DN1000</t>
  </si>
  <si>
    <t>Dobava, donos i ugradnja  segmentnih brizganih polipropilenskih (PP) okana za kanalizaciju DN1000 (unutarnji promjer minimalno 1000 mm). Okna se sastoje iz PP baze sa izvedenom kinetom i zavarenim adapterima, orebrenih PP prstena sa brtvama (ne cijevi) te PP konusa koji omogućava suženje unutarnjeg promjera na 630 [mm]. Konus treba biti teleskopski s mogućnošću produženja +/- 25 cm. Dno okna je sastavljeno od dva nosiva sloja, tvornički zavarenih, s posebnom nosivom troslojnom rebrastom strukturom iznutra, te ravnim dnom cijelim promjerom okna.  Debljina dna mora biti min. 170mm. Horizontalni lomovi nivelete trebaju biti isključivo unutar okna.</t>
  </si>
  <si>
    <t>Dijelovi okna se međusobno spajaju pomoću brtvi ili zavarivanjem čime se osigurava nepropusnost. Okna imaju ugrađene stupaljke na svakih 25 [cm] koje omogućavaju silazak i izlazak, a nalaze se maksimalno 50 [cm] od vrha okna. Stupaljke moraju biti izrađene od nehrđajućeg materijala. Cjevovod se spaja na adaptere PP okna originalnim spojnicama i brtvama. Okno treba biti ispitano i vodonepropusno u skladu s normom EN 1277. Obodna čvrstoća treba biti ispitana prema EN ISO 9969. Brtveni elementi moraju biti u skladu s EN 681-1.</t>
  </si>
  <si>
    <t>U stavku ulazi: dobava, donos i montaža okna u funkcionalnom stanju uključujući sav potreban materijal i rad. 
Obračun po komadu.</t>
  </si>
  <si>
    <t>E.4.1</t>
  </si>
  <si>
    <t xml:space="preserve"> - revizijska okna od cijevi DN1000 mm do visine od 1.50 m</t>
  </si>
  <si>
    <t>E.4.2</t>
  </si>
  <si>
    <t xml:space="preserve"> - revizijska okna od cijevi DN1000 mm do visine od 2.20 m</t>
  </si>
  <si>
    <t>E.4.3</t>
  </si>
  <si>
    <t xml:space="preserve"> - revizijska okna od cijevi DN1000 mm do visine od 3.70 m</t>
  </si>
  <si>
    <t>E.5</t>
  </si>
  <si>
    <t>PP KANALIZACIJSKA OKNA DN630</t>
  </si>
  <si>
    <t>Dobava, donos i ugradnja  segmentnih brizganih polipropilenskih (PP) okana za kanalizaciju DN630. Okna se sastoje iz PP baze sa izvedenom kinetom i zavarenim adapterima te PP cijevi koja čini tijelo okna DN630 obodne čvrstoće SN8.  Dno okna je sastavljeno od dva nosiva sloja, tvornički zavarenih, s posebnom nosivom troslojnom rebrastom strukturom iznutra, te ravnim dnom cijelim promjerom okna. Debljina dna mora biti min. 170mm. Horizontalni lomovi nivelete trebaju biti isključivo unutar okna.</t>
  </si>
  <si>
    <t>Dijelovi okna se međusobno spajaju pomoću brtvi ili zavarivanjem čime se osigurava nepropusnost. Cjevovod se spaja na adaptere PP okna originalnim spojnicama i brtvama. Okno treba biti ispitano i vodonepropusno u skladu s normom EN 1277. Obodna čvrstoća treba biti ispitana prema EN ISO 9969 i iznositi minimalno  8 kN/m2. Brtveni elementi moraju biti u skladu s EN 681-1.</t>
  </si>
  <si>
    <t>Okna DN630</t>
  </si>
  <si>
    <t>E.7</t>
  </si>
  <si>
    <t>ARMIRANO BETONSKI PRSTEN - D400 kN</t>
  </si>
  <si>
    <t>Nabava, isporuka i ugradnja armirano betonskog prstena. Armirano betonski prsten mora biti izveden u skladu sa zahtjevima teškog prometnog opterećenje klase D 400 minimalne težine 150 kg i odgovarajućom armaturom mrežom min. težine 14 kg. Površina betonskog prstena u zoni kontakta s brtvenim elementom mora biti izvedena glatko kako bi se osigurala vodotijesnost.
Obračun po komadu.</t>
  </si>
  <si>
    <t>E.8</t>
  </si>
  <si>
    <t>LJŽ POKLOPAC - A15 kN</t>
  </si>
  <si>
    <t>Nabava, isporuka i ugradnja poklopaca nosivosti klase A15 kN (1,5 tona). Donji okvir poklopca mora biti minimalnih vanjskih dimenzija 700x700 mm ili  Ø700 mm. Min. ulazni promjer 600mm.
Obavezan natpis na poklopcu ˝KANALIZACIJA˝.
U stavku ulazi dobava, donos i ugradnja poklopca, te sav potrebni materijal i rad. 
Obračun po komadu.</t>
  </si>
  <si>
    <t>E.9</t>
  </si>
  <si>
    <t>LJŽ PLINOTJESNI POKLOPAC - D400 kN</t>
  </si>
  <si>
    <t>Nabava, isporuka i ugradnja poklopaca nosivosti klase D 400kN. Donji okvir poklopca mora biti minimalnih vanjskih dimenzija 700x700 mm ili  Ø700 mm. Min. ulazni promjer 600mm.
Obavezan natpis na poklopcu ˝KANALIZACIJA˝.
U stavku ulazi dobava, donos i ugradnja poklopca, te sav potrebni materijal i rad. 
Obračun po komadu.</t>
  </si>
  <si>
    <t>E.10</t>
  </si>
  <si>
    <t>E.10.1</t>
  </si>
  <si>
    <t>E.10.2</t>
  </si>
  <si>
    <t>E.11</t>
  </si>
  <si>
    <t>PP CESTOVNI SLIVNIK S TALOŽNICOM DN500</t>
  </si>
  <si>
    <t>Nabava i doprema prefabriciranih brizganih polipropilenskih (PP) slivnika promjera DN500 s taložnikom. Slivnici se sastoje iz PP baze debljine 10 mm i tijela slivnika od dvoslojne orebrene PP cijevi DN500 koja ima obodnu krutost SN8. Dijelovi slivnika su međusobno spojeni zavarivanjem čime se osigurava nepropusnost. Cjevovod se spaja na adaptere PP slivnika originalnim spojnicama i brtvama koji osiguravaju apsolutno nepropusni spoj i mogu izdržati vanjski tlak od 0,5 bara, i podtlak od 0,3 bara. 
Slivnik se sastoji od tijela slivnika od PP cijevi duljine 2,2m sa zavarenim vodonepropusnim dnom i armiranobetonskog distribucijskog okvira. Armiranobetonski okvir dimenzija 1x1m se izvodi betonom C30/37. Uključena su i potrebna poravnanja na projektiranu kotu, oplata te sav ostali potreban materijal i rad.
Slivnik se postavlja u betonsku podlogu i oblogu betonske klase C16/20 debljine 10cm zbijenosti min 90% po Proctoru.
Na montirani slivnik treba ugraditi ravnu slivnu rešetku s okvirom dimenzija 400x400mm, nosivosti 400kN.
Ovom stvakom obuhvaćen je sav potreban materijal i rad.
Obračun po komadu.</t>
  </si>
  <si>
    <t>E.12</t>
  </si>
  <si>
    <t>SEPARATOR NAFTNIH DERIVATA</t>
  </si>
  <si>
    <t>Dobava i ugradnja separatora lakih tekućina s bypassom. Separator mora biti konstruiran, izrađen i testiran prema HRN EN 858,  nazivne veličine NS6 (protok kroz separator 6 l/s) dok je ukupni protok Qmax=60 l/s. Separator mora imati učinkovitosti izdvajanja lakih tekućina klase I - lakih tekućina u izlaznoj vodi do 5mg/l.</t>
  </si>
  <si>
    <r>
      <t>Separator mora imati zapremninu izdvojenih lakih tekućina min. 60 litara, kapacitet taložnice min. 1.200 lit dok ukupni kapacitet ne smije biti veći od 2000 litara. 
Uljev i izljev separatora trebaju biti DN 300 utični spoj s kliznom brtvom (prema HRN EN 1401 - UKC cijevi).
Dubina uljevne cijevi, mjereno od kote poklopca do kote dna cijevi uljeva  T= 1,37 m (</t>
    </r>
    <r>
      <rPr>
        <b/>
        <sz val="10"/>
        <rFont val="Arial"/>
        <family val="2"/>
        <charset val="238"/>
      </rPr>
      <t>točnu dubinu cijevi na uljevu treba definirati prije naručivanja separatora</t>
    </r>
    <r>
      <rPr>
        <sz val="10"/>
        <rFont val="Arial"/>
        <family val="2"/>
        <charset val="238"/>
      </rPr>
      <t>). Separator se treba isporučivati s poklopcem prema HRN EN 124 klase nosivosti D400, svijetlog otvora promjera 600mm, s natipsom "SEPARATOR".</t>
    </r>
  </si>
  <si>
    <t>U stavku ulazi dobava, donos i montaža separatora naftnih derivata sa svim potrebnim materijalom i radom, te puštanje u pogon u funkcionalnom stanju. Obračun po kompletu.</t>
  </si>
  <si>
    <t>INFILTRACIJSKI SUSTAV</t>
  </si>
  <si>
    <t>U cijenu stavke uključiti i ispitivanje upojnosti podloge koje je potrebno provesti tokom izvođenja zemljanih radova (prije ugradnje) kako bi se utvrdilo dali proračunati volumen upojnog polja odgovara stvarnoj upojnosti tla (uzeto kf= 2 × 10^- 4 m/s). O dobivenim rezultatima treba odmah izvjestiti projektanta i nadzornog inženjera, kako bi se napravila kontrola izvršenog proračuna i po potrebi napravila izmjena upojne građevine ili odredile mjere za sanaciju podloge.
Obračun po kompletu.</t>
  </si>
  <si>
    <t>Nabava i ugradnja mehanički povezanog, netkanog, polipropilenskog  geotekstila za omatanje infiltracijskog sustava, slijedećih karakteristika :
- gustoće 200 gr/m2, 
- min debljine 1,9mm, 
- otpornosti na CBR proboj (po EN ISO 12236) ≥ 1,5kN (klase robusnosti GRC 3). 
Preklopi na spojevima geotekstila moraju biti minimalno od 30cm do 50cm - u cilju sprečavanja otvaranja spojeva geotekstila i upadanja nasipnog materijala u sustav tokom i nakon ugradnje. 
Preporuka upotrebe pakiranja u čim širim rolama (u cilju smanjenja gubitaka zbog preklopa). 
Obračun po m2 ugrađenog geotekstila.</t>
  </si>
  <si>
    <t>VANJSKA ODVODNJA UKUPNO:</t>
  </si>
  <si>
    <t>F</t>
  </si>
  <si>
    <t>OBJEKT VODOVOD:</t>
  </si>
  <si>
    <t>F.1</t>
  </si>
  <si>
    <t>F.1.1</t>
  </si>
  <si>
    <t>F.1.2</t>
  </si>
  <si>
    <t>F.2</t>
  </si>
  <si>
    <t>ČELIČNE POCINČANE CIJEVI ZA PP VODU</t>
  </si>
  <si>
    <t>Dobava, donos i ugradnja čeličnih pocinčanih navojnih cijevi za izvedbu unutarnje hidrantske mreže. Minimalna debljina izolacije cijevi hladne vode iznosi 1/3 debljine cijevi. Sve fitinge i fasonske komade potrebne za kvalitetnu ugradnju cijevi izvoditelj će ubrojiti u cijenu cijevi. Prilikom ugradnje pridržavati se uputa proizvođača.</t>
  </si>
  <si>
    <t>Nominalne veličine (sve mjere označuju unutarnji promjer):</t>
  </si>
  <si>
    <t>p.c. Ø 50 mm</t>
  </si>
  <si>
    <t>F.3</t>
  </si>
  <si>
    <t>PEX/AL/PEX CIJEVI ZA SANITARNU VODU</t>
  </si>
  <si>
    <t>Nabava, doprema i montaža peteroslojnih PEX-AL-PEX cijevi sa spajanjem ˝press˝ spojnicama, za etažni razvod sanitarne vode. Cijevi predviđene za suhozidnu/predzidnu montažu na obujmicama ili za mokru ugradnju u zidne i podne usjeke sa toplinskom izolacijom cijevi prema preporuci proizvođača cijevi. Cijevi se isporučuju u kolutima ili šipkama D16-D63.</t>
  </si>
  <si>
    <t>Nominalne veličine:</t>
  </si>
  <si>
    <t>F.3.1</t>
  </si>
  <si>
    <t>Ø 15 mm (D 20x2,0mm)</t>
  </si>
  <si>
    <t>F.3.2</t>
  </si>
  <si>
    <t>Ø 20 mm (D 26x3,0mm)</t>
  </si>
  <si>
    <t>F.3.3</t>
  </si>
  <si>
    <t>Ø 25 mm (D 32x3,0mm)</t>
  </si>
  <si>
    <t>F.3.4</t>
  </si>
  <si>
    <t>Ø 32 mm (D 40x3,5mm)</t>
  </si>
  <si>
    <t>F.4.1</t>
  </si>
  <si>
    <t>RAVNI KUGLASTI VENTIL</t>
  </si>
  <si>
    <t>Dobava, donos i montiranje ravnog protočnog ventila za ugradnju kao glavnog ventila pojedinih cjelina objekta. U stavku ulazi dobava, donos i montiranje ventila, sav potrebni materijal i rad do funkcionalnog stanja. Obračun po komadu.</t>
  </si>
  <si>
    <t>Promjeri: sve mjere označuju unutarnji promjer</t>
  </si>
  <si>
    <t>Ø15 mm</t>
  </si>
  <si>
    <t>F.4.2</t>
  </si>
  <si>
    <t>Ø20 mm</t>
  </si>
  <si>
    <t>F.4.3</t>
  </si>
  <si>
    <t>Ø25 mm</t>
  </si>
  <si>
    <t>F.4.4</t>
  </si>
  <si>
    <t>Ø32 mm</t>
  </si>
  <si>
    <t>F.5</t>
  </si>
  <si>
    <t>KUTNI VENTIL</t>
  </si>
  <si>
    <t>Dobava, donos i montiranje kutnih ventila, na navoj kvalitete (ISO 9001:2000). U stavku ulazi dobava, donos i montiranje kutnog ventila, sav potrebni materijal i rad do funkcionalnog stanja. Obračun po komadu.</t>
  </si>
  <si>
    <t>F.6</t>
  </si>
  <si>
    <t>REVIZIJSKA VRATAŠCA</t>
  </si>
  <si>
    <t>Dobava, donos i ugradnja vratašca na mjestima glavnih vodovodnih ventila u zidu. Stavka uključuje sav potreban rad i materijal za kvalitetnu ugradnju vratašaca.
Obračun po komadu.</t>
  </si>
  <si>
    <t xml:space="preserve">vratašca </t>
  </si>
  <si>
    <t>Napomena: točnu veličinu vratašca uskladiti sa projektantom interijera</t>
  </si>
  <si>
    <t>F.7</t>
  </si>
  <si>
    <t>ZAŠTITNIK OD KAMENCA</t>
  </si>
  <si>
    <t>Dobava donos i ugradnja zaštitnika od kamenca. Zaštitnik montirati u prostoru strojarnice na liniji sanitarne vode.
U stavku ulazi dobava, donos i ugradnja zaštitnika od kamenca, sav potrebni materijal i rad. Obračun po komadu.</t>
  </si>
  <si>
    <t>zaštitnik od kamenca kao Merus, Ø32 mm</t>
  </si>
  <si>
    <t>F.8</t>
  </si>
  <si>
    <t>VODNI FILTER SA REGULATOROM TLAKA</t>
  </si>
  <si>
    <t>Dobava donos i ugradnja vodnog filtra sa regulatorom tlaka. Filtar montirati u prostoru strojarnice.
U stavku ulazi dobava, donos i ugradnja filtra, sav materijal i rad. Obračun po komadu.</t>
  </si>
  <si>
    <t>vodni filtar, kao BWT Bolero HWS - Ø32 mm</t>
  </si>
  <si>
    <t>F.9</t>
  </si>
  <si>
    <t>PRIKLJUČAK NA SPREMNIK PTV-a</t>
  </si>
  <si>
    <t>Izrada priključka hladne vode na spremnik potrošne tople vode (PTV), te izrada priključka odvoda tople vode i cirkulacije tople vode. Profili priključka hladna i topla voda Ø32mm i cirkulacija Ø 15mm. U stavku ulazi: ventili za hladnu i toplu vodu i cirkulaciju tople vode, sigurnosni ventil, i sav potreban materijal i rad.
Obračun po kompletu.</t>
  </si>
  <si>
    <t>priključak na spremnik PTV-a</t>
  </si>
  <si>
    <t>F.10</t>
  </si>
  <si>
    <t>HIDRANTSKI ZIDNI ORMARIĆ 50x50x14 cm</t>
  </si>
  <si>
    <t>Dobava, donos i montaža požarnih hidranata sa zidnim ormarićem ugrađenim u/na zid, vel. ormarića 50x50x14cm. 
U stavku ulazi ormarić s tlačnom cijevi Ø 52 x 20m sa spojnicom, ventil kutni Ms 2" sa stabilnom spojnicom (Al) Ø 52, okretni nastavak Ms 2", mlaznica Ø 52 Al sa zasunom, te sav potreban materijal i rad. Obračun po komadu.</t>
  </si>
  <si>
    <t>zidni hidrant 50x50x14 cm / crijevo 20 m / puna vrata - boja RAL3000</t>
  </si>
  <si>
    <t>F.11</t>
  </si>
  <si>
    <t>VODOOTPORNO BRTVLJENJE</t>
  </si>
  <si>
    <t>Izvođenje vodootpornog brtvljenja prodora vodovodnih cijevi na mjestima prolaska cijevnog razvoda kroz temeljnu ploču. Brtvljenja izvoditi brtvenom garniturom. U stavku ulaze svi radovi i materijali potrebni za kvalitetno izvođenje brtvljenja. Obračun po komadu.</t>
  </si>
  <si>
    <t>vodootporno brtvljenje vodovodnih cijevi PEHD DN32</t>
  </si>
  <si>
    <t>OBJEKT VODOVOD UKUPNO:</t>
  </si>
  <si>
    <t>G</t>
  </si>
  <si>
    <t>G.1</t>
  </si>
  <si>
    <t>Dobava, donos i montaža PVC-U kanalizacijskih cijevi i fazonskih komada klase SN 4, za temeljnu fekalnu kanalizaciju. PVC-U kanalizacijskih cijevi s integriranim utičnim kolčakom i uloženim brtvenim prstenom od sintetičnog kaučuka koji se mora radi zaštite nalaziti s unutrašnje strane naglavka cijevi. Obodna čvrstoća treba biti ispitana prema EN ISO 9969 i iznositi minimalno 4 kN/m2. Cijevi se isporučuju u palicama od 5 ili 6m. Debljina nosivog sloja stjenke cijevi mora biti u rasponu koji propisuje norma HRN EN 1401.</t>
  </si>
  <si>
    <t>Cijevi se polažu na pješčanu posteljicu sukladno Europskoj normi 1401-3 te naputcima proizvođaća, te se spajaju uz pomoć integriranih spojnih elemenata. Cijev mora ležati na posteljici jednoliko cijelom dužinom. Zasipavanje iskopa te nabijanje zasipa treba obaviti u skladu s napucima proizvođača u ovisnosti o karakteristikama tla te prisutnosti morske ili podzmene vode. Fasonski komadi se ne obračunavaju posebno nego se uključuju u metražu instalacije.</t>
  </si>
  <si>
    <t>U stavku ulazi dobava, donos i spuštanje PVC-U kanalizacijskih cijevi u rov, polaganje po niveleti, te spajanje na naglavak preko gumenih prstena (uključivo nabava gumenih prstena), raznošenje PVC cijevi sa gradilišne deponije uzduž trase do mjesta ugradnje zajedno sa svim potrebnim materijalom i radom. Obračun se vrši po m'.</t>
  </si>
  <si>
    <t>G.1.1</t>
  </si>
  <si>
    <t>Ø 110 mm</t>
  </si>
  <si>
    <t>G.1.2</t>
  </si>
  <si>
    <t xml:space="preserve">Ø 160 mm </t>
  </si>
  <si>
    <t>G.2</t>
  </si>
  <si>
    <t xml:space="preserve">PP KANALIZACIJSKE CIJEVI </t>
  </si>
  <si>
    <t>Cijevi će se koristiti za razvod oborinske odvodnje u fasadi. 
Nabava i montaža PP kanalizacijskih cijevi prema EN 1451-1 s integriranim utičnim  kolčakom i gumenom brtvom prema EN 681/1. Učvršćenje i ovješenje  izvesti pomoću obujmica na svakih 1,00 - 2,00 m i kod svakog fazonskog komada (prema preporuci proizvođača cijevi).
Fasonski komadi se ne obračunavaju posebno nego se uključuju u metražu instalacije. 
U stavku ulazi dobava, donos i ugradnja kanalizacijskih cijevi, fazonskih komada, sav potreban materijal i rad.
Obračun se vrši po m'.</t>
  </si>
  <si>
    <t>G.3</t>
  </si>
  <si>
    <t xml:space="preserve">NISKOŠUMNE KANALIZACIJSKE CIJEVI </t>
  </si>
  <si>
    <t>Cijevi će se koristiti za kompletan razvod sanitarne i oborinske odvodnje u objektu. 
Nabava i montaža PP-CO/PP-MV/PP-CO niskošumnih troslojnih cijevi za kućnu kanalizaciju  prema EN 1451, EN 14366, ONORM B 8115-2 , požarne klasifikacije prema EN13501-1, najmanje čvrstoće 4 KN/M2 s integriranim utičnim  kolčakom i gumenom brtvom prema EN 681/1. Polaganje instalacije izvršiti prema EN 12056 i tvorničkim uputama za postavljanje.
Fasonski komadi se ne obračunavaju posebno nego se uključuju u metražu instalacije. Cijevi se učvršćuju na zid obujmicama. 
U stavku ulazi dobava, donos i ugradnja kanalizacijskih cijevi, fazonskih komada, sav potreban materijal i rad.
Obračun se vrši po m'.</t>
  </si>
  <si>
    <t>G.3.1</t>
  </si>
  <si>
    <t>Ø 40 mm</t>
  </si>
  <si>
    <t>G.3.2</t>
  </si>
  <si>
    <t>Ø 50 mm</t>
  </si>
  <si>
    <t>G.3.3</t>
  </si>
  <si>
    <t>Ø 75 mm</t>
  </si>
  <si>
    <t>G.3.4</t>
  </si>
  <si>
    <t>G.4</t>
  </si>
  <si>
    <t xml:space="preserve">TOPLINSKA IZOLACIJA ZA KANALIZACIJSKE CIJEVI </t>
  </si>
  <si>
    <t xml:space="preserve">Dobava, donos i montaža toplinske izolacije za ugradnju na oborinske vertikale u fasadi objekta.
U stavku ulazi: dobava, donos i montaža toplinske izolacije na oborinske vertikale cijelom dužinom do izlaska iz objekta. Izolacija se izvodi pripadajućim izolacijskim materijalima, u debljini od min 15mm. U cijenu uključiti sav potreban materijal i rad. Izolaciju ugraditi prema uputama proizvođača. 
Obračun se vrši po m'. </t>
  </si>
  <si>
    <t>izolacija za cijevi Ø 110 mm</t>
  </si>
  <si>
    <t>G.5</t>
  </si>
  <si>
    <t>REVIZIJSKI FAZONSKI KOMAD</t>
  </si>
  <si>
    <t xml:space="preserve">Dobava, donos i montaža revizijskih komada na najnižim etažama, kod etažiranja i na najvišoj etaži kanalskih i oborinskih vertikala (vidi shemu kanalizacijskih vertikala). U stavku uključiti sav potreban materijal i rad. 
Obračun po komadu. </t>
  </si>
  <si>
    <t>G.6</t>
  </si>
  <si>
    <t>Dobava, donos i montaža revizijska vratašca na pozicijama revizijskih fazonskih komada na kanalizacijskim vertikalama. U stavku ulazi dobava, donos i ugradnja  vratašca, sav potreban materijal i rad. Obračun po komadu.</t>
  </si>
  <si>
    <t>G.7</t>
  </si>
  <si>
    <t>ODZRAČNA VERTIKALA</t>
  </si>
  <si>
    <t>Dobava, donos i ugradnja PP cijevi za izvedbu odzračivanja fekalnih kanalizacijskih vertikala od posljednjeg spoja na zadnjem katu do jedan metar iznad krova (cca 6 m), Ventilacijski nastavak završiti limenim ventilacijskim kapama Ø110.  U stavku ulazi dobava, donos i ugradnja  kanalizacijske cijevi, ventilacijske kape, sav potreban materijal i rad. 
Obračun po kompletu.</t>
  </si>
  <si>
    <t>G.8</t>
  </si>
  <si>
    <t>UGRADBENI SIFON ZA KONDENZAT</t>
  </si>
  <si>
    <t>Dobava, donos i ugradnja sifona za kondenzat sa vodenim i mehaničkim zatvaračem zadaha, sa priključkom 20 - 32 mm, izlazom DN32, protoka 0,15 l/s, sa kraćenjem podesivom građevinskom zaštitom, poklopcem, izmjenjivim prozirnim sifonskim umetkom sa 50 mm zaporne visine vodenog stupca i kuglom za blokadu mirisa u slučaju isparivanja vode iz sifona. 
U stavku ulazi dobava, donos i ugradnja sifona za kondenzat, izvedba priključaka na dovodnu i odvodnu cijev, uključujući sav potreban materijal i rad. 
Obračun po komadu.</t>
  </si>
  <si>
    <t>sifon za kondenzat, kao HL 138:</t>
  </si>
  <si>
    <t>G.9</t>
  </si>
  <si>
    <t>PODNI ODVOD ZA SANITARNE ČVOROVE</t>
  </si>
  <si>
    <t>Dobava, donos i ugradnja podnog odvoda DN50 - horizontalni sa bočnim priključkom DN40/50, protokom 0,50 l/s, prirubnicom za prihvat odgovarajućeg pribora za spoj sa hidroizolacijom, mokrim umetkom zatvarača zadaha sa protupovratnim osiguračem, nastavnim okvirom podesivim po visini 12 - 70 mm / 123 x 123 mm sa mogućnošću odvodnje procjedne vode sa hidroizolacije, uljevnom INOX rešetkom 115 x 115 mm nosivosti 300 kg. Prilikom spajanja na hidroizolaciju potrebno je upotrijebiti odgovarajući proizvod za spoj sa hidroizolacijom.
U stavku ulazi: dobava, donos i ugradnja plastičnih podnih odvoda, izvedba priključaka na dovodnu i odvodnu cijev, izrada spoja hidroizolacije uključujući sav potreban materijal i rad. Obračun po komadu.</t>
  </si>
  <si>
    <t>podni odvod Ø50, kao HL 300</t>
  </si>
  <si>
    <t>G.10</t>
  </si>
  <si>
    <t>PODNI ODVOD ZA PRIKLJUČAK KONDENZATA</t>
  </si>
  <si>
    <t>Dobava, donos i ugradnja podnog odvoda DN50 - horizontalni sa 3 bočna priključka DN40, protokom 0,50 l/s, prirubnicom za prihvat odgovarajućeg pribora za spoj sa hidroizolacijom, mokrim umetkom zatvarača zadaha sa protupovratnim osiguračem, nastavnim okvirom podesivim po visini 12 - 70 mm / 123 x 123 mm sa mogućnošću odvodnje procjedne vode sa hidroizolacije, uljevnom INOX rešetkom 115 x 115 mm nosivosti 300 kg. Prilikom spajanja na hidroizolaciju potrebno je upotrijebiti odgovarajući proizvod za spoj sa hidroizolacijom.
U stavku ulazi: dobava, donos i ugradnja plastičnih podnih odvoda, izvedba priključaka na dovodnu i odvodnu cijev, izrada spoja hidroizolacije uključujući sav potreban materijal i rad. Obračun po komadu.</t>
  </si>
  <si>
    <t>podni odvod Ø50, kao HL 304</t>
  </si>
  <si>
    <t>G.11</t>
  </si>
  <si>
    <t>AUTOMATSKI DOZRAČNIK</t>
  </si>
  <si>
    <t>Automatski dozračnik ugraditi u sanitarnim čvorovima i kuhinjama gdje nije moguće izvesti ventilacijske nastavke na krov. U stavku ulazi dobava, donos i ugradnja automatskog dozračnika te sav potreban materijal i rad. 
Obračun po komadu.</t>
  </si>
  <si>
    <t>automatski dozračnik Ø40 za ugradnju na odvodnu cijev ispod umivaonika/sudopera, kao HL904T</t>
  </si>
  <si>
    <t>G.12</t>
  </si>
  <si>
    <t>VODOLOVNA GRLA</t>
  </si>
  <si>
    <t>Dobava, donos i ugradnja grijanih vodolovnih grla sa zaštitnom rešetkom. U stavku ulazi dobava, donos i ugradnja vodolovnog grla, izvedba priključaka na odvodnu cijev, izrada spoja hidroizolacije te sav potreban materijal i rad. 
Obračun po komadu.</t>
  </si>
  <si>
    <t>Napomena: brtvenu garnituru odrediti prema materijalu hidroizolacije.</t>
  </si>
  <si>
    <t xml:space="preserve">G.12.1 </t>
  </si>
  <si>
    <t>vodolovno grlo Ø 110 mm -horizontalno
kao HL</t>
  </si>
  <si>
    <t>G.12.2</t>
  </si>
  <si>
    <t>ostali potrebni nadogradni elementi (elemente odabrati sa proizvođačem prema slojevima krova)</t>
  </si>
  <si>
    <t>G.13</t>
  </si>
  <si>
    <t>Brtvljenje cijevnih prodora u temeljima. Dobava  i ugradnja brtveće garniture za brtvljenje cijevi (plastika, lijevano željezne, INOX) za cijevne prolaze (temeljne ploče / vanjske zidove i sl.). U stavku ulazi dobava  i ugradnja brtveće garnirure izrada priključka cijevi i uređenje poda (zida) oko prodora, te sav potreban materijal i rad. 
Obračun po komadu.</t>
  </si>
  <si>
    <t>OBJEKT ODVODNJA UKUPNO:</t>
  </si>
  <si>
    <t>H</t>
  </si>
  <si>
    <t>b) svi popratni elementi sanitarija moraju biti originalni dijelovi od istog proizvođača (npr. daska za WC);</t>
  </si>
  <si>
    <t>H.1</t>
  </si>
  <si>
    <t>UMIVAONIK</t>
  </si>
  <si>
    <t>U stavku ulazi: ugradnja umivaonika, mješalice za umivaonik i sifona, te sav potreban materijal rad. Prilikom ugradnje pridržavati se uputa proizvođača.
Obračun po komadu komplet ugrađenog umivaonika.</t>
  </si>
  <si>
    <t>Komplet u funkcionalnoj izvedbi sastoji se od:</t>
  </si>
  <si>
    <t>H.1.1</t>
  </si>
  <si>
    <t xml:space="preserve">kom </t>
  </si>
  <si>
    <t>H.1.2</t>
  </si>
  <si>
    <t>MJEŠALICA</t>
  </si>
  <si>
    <t>H.1.3</t>
  </si>
  <si>
    <t>H.1.4</t>
  </si>
  <si>
    <t>SIFON ZA UMIVAONIK</t>
  </si>
  <si>
    <t>H.2</t>
  </si>
  <si>
    <t>WC ŠKOLJKA</t>
  </si>
  <si>
    <t>Ugradnja konzolne WC školjke sa pripadajućom originalnom sporospuštajućom daskom sa poklopcem.
U stavku ulazi: ugradnja konzolne WC školjke sa daskom, ugradbenog vodokotlića, tipkala, te sav potreban materijal rad. Prilikom ugradnje pridržavati se uputa proizvođača.</t>
  </si>
  <si>
    <t>Obračun po komadu komplet ugrađenog WC-a.</t>
  </si>
  <si>
    <t>H.2.1</t>
  </si>
  <si>
    <t>KONZOLNA WC ŠKOLJKA</t>
  </si>
  <si>
    <t>H.2.2</t>
  </si>
  <si>
    <t xml:space="preserve">DASKA </t>
  </si>
  <si>
    <t>H.2.3</t>
  </si>
  <si>
    <t>MONTAŽNI ELEMENT za konzolni WC, 112cm</t>
  </si>
  <si>
    <t>H.2.4</t>
  </si>
  <si>
    <t>TIPKALO za aktiviranje: 2-količinsko ispiranje</t>
  </si>
  <si>
    <t>H.3</t>
  </si>
  <si>
    <t xml:space="preserve">PISOAR </t>
  </si>
  <si>
    <t>Obračun po komadu komplet ugrađenog pisoara.</t>
  </si>
  <si>
    <t>H.3.1</t>
  </si>
  <si>
    <t>PISOAR</t>
  </si>
  <si>
    <t>H.3.2</t>
  </si>
  <si>
    <t>MONTAŽNI ELEMENT za pisoar - univerzalni</t>
  </si>
  <si>
    <t>H.4</t>
  </si>
  <si>
    <t>TUŠ KADA</t>
  </si>
  <si>
    <t>U stavku ulazi: ugradnja tuš kade, zidne jednoručne mješalice za tuš kadu, ručke tuša s držačem i cijevi, nadglavnog tuša, te sav potreban materijal rad. Prilikom ugradnje pridržavati se uputa proizvođača.</t>
  </si>
  <si>
    <t>Obračun po komadu komplet ugrađenoj tuš kadi.</t>
  </si>
  <si>
    <t>H.4.1</t>
  </si>
  <si>
    <t>H.4.2</t>
  </si>
  <si>
    <t>MJEŠALICA - nadžbukna jednoručna mješalica</t>
  </si>
  <si>
    <t>H.4.3</t>
  </si>
  <si>
    <t>RUČNI TUŠ SA ZIDNOM ŠIPKOM</t>
  </si>
  <si>
    <t>H.4.4</t>
  </si>
  <si>
    <t>SIFON ZA TUŠ KADE</t>
  </si>
  <si>
    <t>H.5</t>
  </si>
  <si>
    <t>TROKADERO</t>
  </si>
  <si>
    <t xml:space="preserve">U stavku ulazi: ugradnja trokadera, mješalice, pripadajućeg sifona, te sav potreban materijal rad. Prilikom ugradnje pridržavati se uputa proizvođača. 
Obračun po komadu komplet ugrađenog sudopera.            </t>
  </si>
  <si>
    <t>H.5.1</t>
  </si>
  <si>
    <t>H.5.2</t>
  </si>
  <si>
    <t>MJEŠALICA ZA TROKADERO</t>
  </si>
  <si>
    <t>H.5.3</t>
  </si>
  <si>
    <t>SIFON ZA TROKADERO</t>
  </si>
  <si>
    <t>H.6</t>
  </si>
  <si>
    <t xml:space="preserve">SUDOPER - ČAJNA KUHINJA </t>
  </si>
  <si>
    <t xml:space="preserve">U stavku ulazi: ugradnja sudopera, mješalice za sudoper, pripadajućeg sifona za sudoper, te sav potreban materijal rad.Prilikom ugradnje pridržavati se uputa proizvođača. 
Obračun po komadu komplet ugrađenog sudopera.            </t>
  </si>
  <si>
    <t>H.6.1</t>
  </si>
  <si>
    <t>SUDOPER</t>
  </si>
  <si>
    <t>H.6.2</t>
  </si>
  <si>
    <t>MJEŠALICA ZA SUDOPER</t>
  </si>
  <si>
    <t>H.6.3</t>
  </si>
  <si>
    <t>SIFON ZA SUDOPER</t>
  </si>
  <si>
    <t>SANITARIJE UKUPNO:</t>
  </si>
  <si>
    <t>I</t>
  </si>
  <si>
    <t>OSTALI RADOVI:</t>
  </si>
  <si>
    <t>I.1</t>
  </si>
  <si>
    <t>ISPITIVANJE VODOVODNE MREŽE NA PROTOČNOST I VODONEPROPUSNOST</t>
  </si>
  <si>
    <t>Ispitivanje vodovodne instalacije na protočnost i nepropusnost. Ispitni tlak mora biti 1,5 NP. NP (nazivni pritisak) je 10 Bar. Vrijeme trajanja tlačne probe je 2 sata. Za vrijeme trajanja tlačne probe ne smije biti propuštanja na spojevima i pada tlaka na manometru. Tlačno ispitivanje vodoopskrbnih cijevi izvesti prema HRN EN 805:2005, točka 11.</t>
  </si>
  <si>
    <t>Obračun po kompletu.</t>
  </si>
  <si>
    <t>I.2</t>
  </si>
  <si>
    <t>DEZINFEKCIJA VODOVODNE MREŽE</t>
  </si>
  <si>
    <t>Dezinfekcija kompletne vodovodne mreže otopinom klora (30 mg/lit) u vremenu od 6 sati. Dezinfekcija mora biti napravljena od strane ovlaštene tvrtke.</t>
  </si>
  <si>
    <t>I.3</t>
  </si>
  <si>
    <t>BAKTERIOLOŠKA ANALIZA VODE</t>
  </si>
  <si>
    <t>Bakteriološka analiza uzoraka vode iz cjevovoda nakon dezinfekcije od strane nadležne ustanove (Zavod za zaštitu zdravlja) ili neke druge ovlaštene ustanove. Analizi vode se pristupa nakon provedene dezinfekcije kompletne vodovodne mreže i ispiranja iste.</t>
  </si>
  <si>
    <t>I.4</t>
  </si>
  <si>
    <t xml:space="preserve">FUNKCIONALNO ISPITIVANJE HIDRANTSKE MREŽE      </t>
  </si>
  <si>
    <t>Funkcionalno ispitivanje vanjske i unutarnje hidrantske mreže te pribavljanje atesta o zadovoljavanju protupožarnih propisa.</t>
  </si>
  <si>
    <t>I.5</t>
  </si>
  <si>
    <t>ISPITIVANJE KANALIZACIJE NA VODONEPROPUSNOST I PROTOČNOST SPOJEVA</t>
  </si>
  <si>
    <t>Provjera ispravnosti gotovog kanala i ispitivanje kanala i revizijskih okana na vodonepropusnost prema HRN EN 1610 i drugim važećim propisima, nakon djelomičnog zatrpavanja cijevi (spojevi moraju biti slobodni i vidljivi). Svaku dionicu između dva revizijska okna mora se ispitati na pritisak od 0,05 N/mm2 za vrijeme od 15 min (prema važećim standardima). Troškove održavanja, montaže i demontaže potrebnih uređaja te nabave potrebne vode za provođenje tlačne probe, kao i postavljanje odgovarajućeg osoblja za navedene radove i otklanjanje eventualnih nedostataka potrebno je ukalkulirati u jediničnu cijenu.</t>
  </si>
  <si>
    <t>I.6</t>
  </si>
  <si>
    <t>PROJEKT IZVEDENOG STANJA</t>
  </si>
  <si>
    <t>Izrada projekta izvedenog stanja instalacija vodovoda i odvodnje. U projekt unijeti sve nepredviđene radove zbog kojih dolazi do odstupanja od ovog projekta. Predaja dokumentacije u dva pisana primjerka i jedan digitalni primjerak na CD-u (dwg, pdf).</t>
  </si>
  <si>
    <t>OSTALI RADOVI UKUPNO:</t>
  </si>
  <si>
    <t>INSTALACIJA GRIJANJA, HLAĐENJA I VENTILACIJE</t>
  </si>
  <si>
    <t>JC
(kn)</t>
  </si>
  <si>
    <t>Ukupno
(Kn)</t>
  </si>
  <si>
    <t>Napomene:</t>
  </si>
  <si>
    <t xml:space="preserve">Izvođač radova, odnosno isporučitelj opreme dužan je provjeriti i pismeno potvrditi tehničke karakteristike   </t>
  </si>
  <si>
    <t>specificirane opreme i obavezno konzultirati projektanta i nadzornog inženjera prije definitivne narudžbe.</t>
  </si>
  <si>
    <t>Sva ugrađena oprema treba imati odgovarajuće certifikate izdane od strane nadležnih institucija u RH.</t>
  </si>
  <si>
    <t>Prilikom ugradnje niže navedene opreme i materijala nužno je u cijelosti se pridržavati svih</t>
  </si>
  <si>
    <t>napomena i upozorenja navedenih u tekstualnom i grafičkom dijelu projekta.</t>
  </si>
  <si>
    <t xml:space="preserve">Troškovnik ne uključuje izvođenje većih građevinskih otvora i prodora niti završne građevinske radove. </t>
  </si>
  <si>
    <t>Troškovnik ne uključuje izradu revizionih otvora s poklopcem, označavanje pozicija se podrazumijeva.</t>
  </si>
  <si>
    <t>Troškovnik ne uključuje elektro instalaterske radove na ožičenju opreme niti potrebni elektro materijal.</t>
  </si>
  <si>
    <t>Koordinacija sa ostalim izvođačima na gradilištu se podrazumijeva !</t>
  </si>
  <si>
    <t>Sva oprema mora biti otporna na atmosferske uvjete koji vladaju uz more.</t>
  </si>
  <si>
    <t>HLAĐENJE - VRV SUSTAV</t>
  </si>
  <si>
    <t>VRV/VRT (variant refigerent volume / temperature) vanjska jedinica u izvedbi aerotermalne toplinske pumpe sa ugrađenim hermetičkim kompresorima i izmjenjivačem.</t>
  </si>
  <si>
    <t>VRT - konfigurator omogućuje kontinuiranu promjenu temperature isparavanja i kondenzacije radnog medija prema temperaturi okoliša u svrhu dodatne uštede energije i većeg komfora zbog viših temperatura medija.</t>
  </si>
  <si>
    <t>Maksimalno dozvoljena ukupna duljina cjevnog razvoda iznosi 1000 metara u jednom smjeru uz ograničenja navedena u uputama proizvođača. Maksimalna dozvoljena visinska razlika između vanjske i unutarnje jedinice iznosi 90 m (neovisno da li je pozicija vanjske jedinice iznad, ili ispod pozicije unutarnjih jedinica). Maksimalna dozvoljena visinska razlika između pojedinih unutarnjih jedinica iznosi 30 m.</t>
  </si>
  <si>
    <t>Jedinica je opremljena opcijom za "Ekstra tihi rad" sa mogućnošću jednostavnog podešavanja reduciranog rada uz smanjeni nivo zvučnog tlaka na 45 dB(A) u stupnju 2, odnosno 50 dB(A) u stupnju 1 (navedene vrijednosti zvučnog tlaka odnose se na jedinice sastavljene od 1 modula).</t>
  </si>
  <si>
    <t>Konstrukcija: Jedinice su modularne izvedbe sa osnovnim nosivim okvirom i galvaniziranim čeličnim panelima sa odgovarajućom zaštitom za vanjsku i unutarnju ugradnju. Do veličine 20HP jedinice mogu biti u izvedbi 1 modula, dok su veće sastavljene od dva, ili tri modula.</t>
  </si>
  <si>
    <t>Jedinice imaju eksterni statički tlak ventilatora od 78 Pa te su prikladne i za unutarnju ugradnju.</t>
  </si>
  <si>
    <t>Svi kompresori u uređaju su inverterski, zvučno izolirani G-tip hermetički scroll izvedbe s ugrađenim motorom, optimizirani za rad sa R410a.</t>
  </si>
  <si>
    <t>Jedinice su opremljene Back-up funkcijom koja omogućava rad jedinice sa dva kompresora u slučaju kvara na jednom od njih (minimalno 50% kapaciteta).</t>
  </si>
  <si>
    <t>Jedinice su opremljene funkcijom automatskog nadopunjavanja rashladnog medija i očitanja količine rashladnog medija direktno na vanjskoj jedinici.</t>
  </si>
  <si>
    <t>Proizvod kao: Daikin VRV IV - HIGH COP - tip RXYQ18T</t>
  </si>
  <si>
    <t>ili jednako vrijedno</t>
  </si>
  <si>
    <t>Jedinica je sastavljena iz jednog modula sljedećih tehničkih karakteristika:</t>
  </si>
  <si>
    <t>Jedinica omogućuje spajanje do 64 unutarnjih jedinica.</t>
  </si>
  <si>
    <t>Tehničke karakteristike:</t>
  </si>
  <si>
    <t>Qh ukupno = 50,4 kW</t>
  </si>
  <si>
    <t>Priključna snaga:</t>
  </si>
  <si>
    <t>N ukupno = 15 kW    /   400 V - 50 Hz</t>
  </si>
  <si>
    <t>EER: 3,36 (100% opterećenja)</t>
  </si>
  <si>
    <t>Tv = 35°C ST</t>
  </si>
  <si>
    <t>Tp = 27°C ST, 46%RH</t>
  </si>
  <si>
    <t>ESEER: 4,97 za uvjete Tv=35°C, Tp=27°C bez uključene VRT opcije</t>
  </si>
  <si>
    <t>ESEER: 6,38 za uvjete Tv=35°C, Tp=27°C sa uključenom VRT opcijom</t>
  </si>
  <si>
    <t>Qg ukupno = 56,5 kW</t>
  </si>
  <si>
    <t>N ukupno = 14,4 kW    /   400 V - 50 Hz</t>
  </si>
  <si>
    <t>COP: 3,89 (100% opterećenja)</t>
  </si>
  <si>
    <t>Tv= 7°C ST</t>
  </si>
  <si>
    <t>Tp = 20°C ST</t>
  </si>
  <si>
    <t>Radno područje: grijanje: od -20° do 15°C</t>
  </si>
  <si>
    <t>Radno područje: hlađenje: od -5° do 43°C</t>
  </si>
  <si>
    <t>Nivo zvučnog tlaka: 65 dB(A) na udaljenosti 1m od jedinice</t>
  </si>
  <si>
    <t>Dimenzije ukupno:</t>
  </si>
  <si>
    <t>1240 x 765 mm; h = 1685 mm</t>
  </si>
  <si>
    <t>Težina ukupno: 314 kg</t>
  </si>
  <si>
    <t>Unutarnja  jedinica VRV sustava sa maskom  predviđena za  montažu na pod, parapetne izvedbe sa maskom, opremljena ventilatorom, izmjenjivačem topline s direktnom ekspanzijom freona, elektronskim ekspanzijskim ventilom, te svim potrebnim elementima za zaštitu, kontrolu i regulaciju uređaja i temperature. U kompletu sa nogicama.</t>
  </si>
  <si>
    <t>Proizvod kao: Daikin VRV FXLQ25P</t>
  </si>
  <si>
    <t>Qh  = 2,8 kW</t>
  </si>
  <si>
    <t>Tv = 35°C</t>
  </si>
  <si>
    <t>Tp = 27°C ST, 19°C VT</t>
  </si>
  <si>
    <t>Qg = 3,2 kW</t>
  </si>
  <si>
    <t>VZ =420/360 m3/h</t>
  </si>
  <si>
    <t>N = 49 W - 230 V - 50 Hz</t>
  </si>
  <si>
    <t>Dimenzije: lxbxh 1000x232x600</t>
  </si>
  <si>
    <t>Težina: 27 kg</t>
  </si>
  <si>
    <t>Medij:  R-410A</t>
  </si>
  <si>
    <t>Nivo zvučnog tlaka: standard / niža brzina 35/32 dB(A) na udaljenosti 1,5 m od jedinice:</t>
  </si>
  <si>
    <t>Proizvod kao: Daikin VRV FXLQ32P</t>
  </si>
  <si>
    <t>Qh  = 3,6 kW</t>
  </si>
  <si>
    <t>Qg = 4,0 kW</t>
  </si>
  <si>
    <t>VZ =480/360 m3/h</t>
  </si>
  <si>
    <t>N = 90 W - 230 V - 50 Hz</t>
  </si>
  <si>
    <t>Dimenzije: lxbxh 1140x232x600</t>
  </si>
  <si>
    <t>Težina: 32 kg</t>
  </si>
  <si>
    <t>Proizvod kao: Daikin VRV FXLQ40P</t>
  </si>
  <si>
    <t>Qh  = 4,5 kW</t>
  </si>
  <si>
    <t>Qg = 5,0 kW</t>
  </si>
  <si>
    <t>VZ = 660/510 m3/h</t>
  </si>
  <si>
    <t>Nivo zvučnog tlaka: standard / niža brzina 38/33 dB(A) na udaljenosti 1,5 m od jedinice.</t>
  </si>
  <si>
    <t>Unutarnja  jedinica VRV sustava kazetne izvedbe sa donjom ukrasnom maskom  predviđena za  montažu pod strop sa 4 smjera ispuhivanja, opremljena ventilatorom, izmjenjivačem topline s direktnom ekspanzijom freona, elektronskim ekspanzijskim ventilom te svim potrebnim elementima za zaštitu, kontrolu i regulaciju uređaja i temperature.</t>
  </si>
  <si>
    <t>Proizvod kao: Daikin VRV FXZQ20A + BYFQ60CW</t>
  </si>
  <si>
    <t>Qh  = 2,2 kW</t>
  </si>
  <si>
    <t>Qg = 2,5 kW</t>
  </si>
  <si>
    <t>Vz = 522/390 m3/h</t>
  </si>
  <si>
    <t>N = 73 W - 230 V - 50 Hz</t>
  </si>
  <si>
    <t>Dimenzije: lxbxh 575x575x286</t>
  </si>
  <si>
    <t>Težina: 18 kg</t>
  </si>
  <si>
    <t>Nivo zvučne snage: 49 dB(A)</t>
  </si>
  <si>
    <t>Nivo zvučnog tlaka: visoka/standard/niža brzina 32/29/25 dB(A) na udaljenosti 1,5 m od jedinice.</t>
  </si>
  <si>
    <t>Žičani elektronski prostorni regulator sa LCD displejom i tjednim programskim satom za upravljanje i kontrolu do 16 unutarnjih VRV jedinica.</t>
  </si>
  <si>
    <t>Proizvod kao Daikin BRC1E53B</t>
  </si>
  <si>
    <t>Kontrola pristupa moguća je u tri nivoa s mogućnošću ograničavanja pristupa korisnika.</t>
  </si>
  <si>
    <t>Funkcije: on/off, režim rada, set point, brzina ventilatora, pozicija lamela, pojedinačno podešavanje za jedinice u grupi, signalizacija greške, signalizacija zaprljanosti filtera, tjedni program s 5 dnevnih podprograma (ukupno 35).</t>
  </si>
  <si>
    <t>ITC i-Touch kontroler (centralni nadzorno upravljački sustav) za regulaciju do 64 grupe unutarnjih jedinica VRV sustava. Regulator je predviđen za montažu na zid i spaja se na vanjske jedinice VRV-a.</t>
  </si>
  <si>
    <t>Proizvod kao Daikin DCS601C51Intelligent Touch Controller</t>
  </si>
  <si>
    <t>Mogućnosti kontrole: on / off, režim rada, setpoint, brzina ventilatora i pozicija istrujnih lamela, grupno ili individualno upravljanje (on/off, režim i setpoint), regulacija temperature, kalendar, tjedni i dnevni programi  ograničavanje pristupa elektronskim upravljačima u sobama.</t>
  </si>
  <si>
    <t>Mogućnosti nadzora: grafički prikaz na računalu, rad unutarnjih i vanjskih jedinica, signalizacija greške, signalizacija zaprljanosti filtera na unutarnjim jedinicama, različite razine pristupa.</t>
  </si>
  <si>
    <t>Priključak: 230V, 50Hz</t>
  </si>
  <si>
    <t>Dimenzije: 281x260x79 mm</t>
  </si>
  <si>
    <t>Težina: 4 kg</t>
  </si>
  <si>
    <t>Izolirani bakreni spojni elementi za razvod medija R-410A za plinsku i tekuću fazu, uključivo redukcije (2 komada po kompletu: plinska + tekuća faza).</t>
  </si>
  <si>
    <t>Proizvod kao Daikin</t>
  </si>
  <si>
    <t>Y-Račve:</t>
  </si>
  <si>
    <t>KHRQ22M20T Račva za indeks kapaciteta do 200.</t>
  </si>
  <si>
    <t>KHRQ22M29T</t>
  </si>
  <si>
    <t>KHRQ22M64T Račva za indeks kapaciteta od 290 do 640.</t>
  </si>
  <si>
    <t>Bakreni cjevovod plinske i tekuće faze rashladnog medija u toplinskoj izolaciji s parnom branom, kvalitete koja se primjenjuje u rashladnoj tehnici za rashladno sredstvo R-410A, komplet s koljenima, fazonskim komadima, spojnicama te potrebnim osloncima, spojnim i pričvrsnim materijalom, te pastom i legurom za lemljenje.</t>
  </si>
  <si>
    <t>Cijevi moraju biti odmašćene, očišćene i osušene prije ugradnje.</t>
  </si>
  <si>
    <t>Proizvod kao "Armacell" tip: Tubolit Split</t>
  </si>
  <si>
    <r>
      <t>&amp;</t>
    </r>
    <r>
      <rPr>
        <sz val="11"/>
        <rFont val="Arial"/>
        <family val="2"/>
        <charset val="238"/>
      </rPr>
      <t xml:space="preserve"> 6,4</t>
    </r>
  </si>
  <si>
    <r>
      <t>&amp;</t>
    </r>
    <r>
      <rPr>
        <sz val="11"/>
        <rFont val="Arial"/>
        <family val="2"/>
        <charset val="238"/>
      </rPr>
      <t xml:space="preserve"> 9,5</t>
    </r>
  </si>
  <si>
    <r>
      <t>&amp;</t>
    </r>
    <r>
      <rPr>
        <sz val="11"/>
        <rFont val="Arial"/>
        <family val="2"/>
        <charset val="238"/>
      </rPr>
      <t xml:space="preserve"> 12,7</t>
    </r>
  </si>
  <si>
    <r>
      <t>&amp;</t>
    </r>
    <r>
      <rPr>
        <sz val="11"/>
        <rFont val="Arial"/>
        <family val="2"/>
        <charset val="238"/>
      </rPr>
      <t xml:space="preserve"> 15,9</t>
    </r>
  </si>
  <si>
    <r>
      <t>&amp;</t>
    </r>
    <r>
      <rPr>
        <sz val="11"/>
        <rFont val="Arial"/>
        <family val="2"/>
        <charset val="238"/>
      </rPr>
      <t xml:space="preserve"> 19,1</t>
    </r>
  </si>
  <si>
    <r>
      <t>&amp;</t>
    </r>
    <r>
      <rPr>
        <sz val="11"/>
        <rFont val="Arial"/>
        <family val="2"/>
        <charset val="238"/>
      </rPr>
      <t xml:space="preserve"> 22,2</t>
    </r>
  </si>
  <si>
    <r>
      <t>&amp;</t>
    </r>
    <r>
      <rPr>
        <sz val="11"/>
        <rFont val="Arial"/>
        <family val="2"/>
        <charset val="238"/>
      </rPr>
      <t xml:space="preserve"> 28,6</t>
    </r>
  </si>
  <si>
    <t>Svi parozaporni cjevovodi u prostoru evakuaijskih puteva dodatno se oblažu s 30 mm mineralne vune u oblozi od armirane aluminijske folije (klasa A1prema HRN DIN 4102)</t>
  </si>
  <si>
    <t>Izolacija cijevnog razvoda u vanjskom prostoru mineralnom vunom debljine 30 mm u oblozi od Al lima.</t>
  </si>
  <si>
    <t xml:space="preserve">Cijevi od plastičnih materijala s potrebnim spojnim materijalom, pričvrsnicama i fazonskim komadima za gravitacijski odvod kondenzata,  sifoni za priključak  na odvodnju. </t>
  </si>
  <si>
    <t>Ø 25</t>
  </si>
  <si>
    <t>Puštanje u pogon VRV sustava uključivo provjeru nepropusnosti freonske instalacije, vakumiranje i dopunjavanje rashladnog sredstva od strane ovlaštenog servisa uz izdavanje potrebnih uputa za korištenje, atesta i garancija.</t>
  </si>
  <si>
    <t>Programiranje i puštanje u pogon ITC - Intelligent Touch controller-a (centralnog upravljačkog regulatora) sa pripadajućim software-ima od strane Daikin ovlaštenog servisa.</t>
  </si>
  <si>
    <t>ELEKTRIČNI RADIJATORI</t>
  </si>
  <si>
    <t>Dobava i montaža. Električni zidni radijator sa zaštitom od prskanja IP 24</t>
  </si>
  <si>
    <t>Stavka uključuje električni zidni radijator sa zaštitom od prskanja IP24 komplet sa termostatom i svim pričvrsnim, montažnim i instalacijskim materijalom potrebnim za dovođenje u potpuno pogonsko stanje.</t>
  </si>
  <si>
    <t>Proizvod kao VAILLANT</t>
  </si>
  <si>
    <t>tip VER 100 (Qg = 1000 W)</t>
  </si>
  <si>
    <t>tip VER 75   (Qg = 750 W)</t>
  </si>
  <si>
    <t>PRIPREMA PTV - SOLAR</t>
  </si>
  <si>
    <t>Solarni pločasti kolektor, horizontalne izvedbe. Visokoučinkoviti solarni kolektor koji se sastoji od aluminijskog absorbera s visokoselektivnim premazom (stupanj apsorpcije 95%, stupanj emisije 5%), sa zavarenim bakrenim cijevima i antirefleksnim sigurnosnim staklenim pokrovom (stupanj transmisije &gt;95%), 2 kom. u paketu. Kućište od lijevanog aluminija za maksimalnu stabilnost i nepropusnost. Visokokvalitetna izolacija izvedena s mineralnom vunom debljine 20 mm. Utični priključci dimenzije 3/4’’ izrađeni od mesinga.</t>
  </si>
  <si>
    <t>Proizvod kao HOVAL UltraSol 2H (2 kolektora)</t>
  </si>
  <si>
    <t>Tehnički podaci (po kolektoru):
- Optička učinkovitost C0         0,851
- C1     W/m2K                       4,107
- C2     W/m2K                       0,016
- učin pri ΔT0°C                      2.042 W
- maks. radna temperatura:                   167 °C
- ukupna površina po kolektoru:              2,522 m2
- ukupna površina kolektorskog polja:     5,044 m2
- površina absorbera po kolektoru:          2,36 m2
- površina absorbera kolektorskog polja: 4,72 m2  
- radni tlak:                            10 bara
- sadržaj vode.                         2.92 l
- specifični  protok                  15-40 l/hm2                   
  kroz kolektor</t>
  </si>
  <si>
    <t>Dimenzije pojedinog kolektora: 
- širina   2.050 mm
- visina   1.230 mm
- dubina   54 mm
- masa    39 kg</t>
  </si>
  <si>
    <t>Hidraulično ovjesni set za ugradnju na krov horizontalne  izvedbe kolektora UltraSol H za instalaciju pod kutem od 20 do 45°. Pričvršćenje horizontalnih nosećih profila preko ovjesnih vijaka (nisu u isporuci). Noseća kostrukcija izrađena od aluminijskih profila i čelika, a spojni setovi od mesinga i plemenitog čelika. Izvedba za 1 kolektor. Izvedba za sve vrste krova.</t>
  </si>
  <si>
    <t>Proizvod kao HOVAL AD20-45H-2</t>
  </si>
  <si>
    <t>Sastoji se od: 
- Kompletan pribor za hidraulično spajanje kolektora
- Horizontalnih nosećih profila (4 kom.) 
- Trokutastih aluminijskih nosača (3 kom.)
- učvršćenje za otpornost na vjetar (1 kom)
- Set za spajanje na krov
- Završni čep i odzračni ventil</t>
  </si>
  <si>
    <t>Solarna armaturna grupa.</t>
  </si>
  <si>
    <t>Proizvod kao HOVAL SAG20/SPS 6</t>
  </si>
  <si>
    <t>protoka 1-20 l/min. Ugrađena energetski učikovita pumpa SPS 6. Moguća PWM regulacija promjenjivog protoka. Ugrađen kuglasti ventil s termometrom i nepovratnim ventilom, sigurnosni ventil 6 bar, manometar, fleksibilna cijev od plemenitog čelika za spoj ekspanzione posude, slavina za punjenje i pražnjenje sustava. Kompletna podstanica u toplinskoj izolaciji od EPP. Priključci Rp 3/4''. Za zidnu montažu. Napajanje 230VAC</t>
  </si>
  <si>
    <t>Solarna protusmrzavajuća tekućina</t>
  </si>
  <si>
    <t>Proizvod kao HOVAL PowerCool DC 924-PXL</t>
  </si>
  <si>
    <t>koncentrat, -20°C s 40% mješavine, na bazi propilen glikola, sa zaštitom od korozije. Isporuka u plastičnom kanisteru 10 kg</t>
  </si>
  <si>
    <t>Akumulacijski spremnik za zagrijavanje potrošne tople vode, izrađen od čelika i emajliran s unutarnje strane, ugrađena dva glatkocijevna emajlirana izmjenjivača topline, donji za iskorištenje alternativne energije, gornji za dodatno grijanje ugrađena magnezijska zaštitna anoda. Toplinska izolacija izrađena od Polyurethan tvrde pjene - bez mogućnosti demontaže, oplošje od folije crvene boje - uklonjive, prirubnica za ugradnju električnog grijača u donjem dijelu spremnika, navojni priključak Rp 1 1/2'' za električni grijač u srednje dijelu spremnika, uranjajuća čahura za osjetnike s termometrom.</t>
  </si>
  <si>
    <t>Proizvod kao HOVAL MultiVal ERR (500)</t>
  </si>
  <si>
    <t>Tehnički podaci:
- sadržaj vode      472 l
- radni/ispitni tlak  6/12 bara
- debljina izolacije  50 mm
- maksimalna radna  95°C 
  temperatura
- površina donjeg izmjenjivača  1.90 m2
- sadržaj vode u donjem izmjenjivaču 13.2 l
- površina gornjeg izmjenjivača  1.30 m2
- sadržaj vode u gornjem izmjenjivaču 8.90 l
- maks. radna temperatura  110 °C</t>
  </si>
  <si>
    <t>Dimenzije spremnika:
- promjer    700 mm
- visina    1.951 mm
- masa s toplinskom izolacijom 160 kg</t>
  </si>
  <si>
    <t>Troputi termostatski mješajući ventil za regulaciju temperature potrošne sanitarne tople vode, izrađen od mesinga.</t>
  </si>
  <si>
    <t>Proizvod kao HOVAL TM200</t>
  </si>
  <si>
    <t>Maximalna temperatura ulazne tople vode 90°C.
Raspon podešavanja temperature na izlazu iz ventila od 30-65°C
Tvorničko podešenje 55°C
Dozvoljeni pritisak vode PN10
Navojni priključak 3/4”, kvs 1,62 m3/h
Protok 27 l/min (Δp=1bar).</t>
  </si>
  <si>
    <t>Elektronska univerzalna temperaturno diferencijalna solarna regulacija za tri kruga.</t>
  </si>
  <si>
    <t>Proizvod kao HOVAL UVR 63-1</t>
  </si>
  <si>
    <t>Regulacija temperaturne razlike - podešavanje zadane vrijednost praćenjem temperature u spremniku preko dva temperaturna osjetnika. Regulacija apsolutne temperature - podešavanje zadane vrijednosti preko temperaturnog osjetnika podešavanjem vrijednosti minimum/maksimum. Regulacija programiranja brzine rada crpke s 3 regulacijske funkcije. Za solarna postrojenja do 2 potrošača, npr. spremnik PTV i akumulacijski spremnik.
Opremljena sa svim potrebnim osjetnicima.
Opseg isporuke:
   - UVR 61-3 regulator   1 kom
   - pribor za zidnu montažu   1 kom
   - osjetnik kolektora PT 1000  1 kom
   - temperaturni osjetnici KTY 90°C  4 kom.</t>
  </si>
  <si>
    <t>Predekspanzijska posuda za solarni sustav. Za ugradnju na zid sa stezaljkama.</t>
  </si>
  <si>
    <t>Proizvod kao Reflex tip V-6</t>
  </si>
  <si>
    <t xml:space="preserve">V=6 l,  za rad do 10 bar. </t>
  </si>
  <si>
    <t>Ekspanzijska posuda za solarni sustav. Za ugradnju na zid sa stezaljkama.</t>
  </si>
  <si>
    <t>Proizvod kao Reflex tip S18</t>
  </si>
  <si>
    <t>V=30 l, za rad do 50% sadržaja glikola i dozvoljenog pritiska do 10 bar. Radna temperatura do 120/70°C</t>
  </si>
  <si>
    <t>Prirubnički elektrogrijač, za instalaciju u spremnik, dimenzije priključka fi180. Isporuka elektrogrijača s ugrađenim termostatskim regulatorom, Sigurnosnim graničnim termostatom 80°C s plastičnom kapom i vodozaštitom IP 54.</t>
  </si>
  <si>
    <t>Proizvod kao HOVAL EFHR 4-180</t>
  </si>
  <si>
    <t>Tehnički podaci:
- Učin grijanja       4.3 kW            3×400V
                             2.9 kW            3×400V
                             2.1 kW            3×400V 
                             1.4 kW            1×230V
- Napon: 3×400V
- Dužina: 380mm</t>
  </si>
  <si>
    <t>Bešavne tvrde bakrene cijevi prema DIN 1786 za izradu razvodne mreže solarne instalacije, uključujući i potreban broj bakrenih koljena, redukcija,  T-komada, prelaznih komada čelik-bakar, mjedenih prelaznih komada ostalih fazonskih komada, spojnim i pričvrsnim materijalom, pastom i legurom za lemljenje, bojom za korekciju lemljenih mjesta te ostalim materijalom za dovođenje kompletne instalacije u funkciju i pogonsko stanje.</t>
  </si>
  <si>
    <t>Sljedećih dimenzija i količina:</t>
  </si>
  <si>
    <r>
      <rPr>
        <sz val="11"/>
        <rFont val="UniversalMath1 BT"/>
        <family val="1"/>
        <charset val="2"/>
      </rPr>
      <t>&amp;</t>
    </r>
    <r>
      <rPr>
        <sz val="11"/>
        <rFont val="Arial"/>
        <family val="2"/>
        <charset val="238"/>
      </rPr>
      <t xml:space="preserve"> 22 × 1</t>
    </r>
  </si>
  <si>
    <t>Toplinska fleksibilna izolacija cijevnog razvoda instalacije solarnog sustava za vanjsku ugradnju.</t>
  </si>
  <si>
    <t>Proizvod kao ARMACELL tip HT/Armaflex S</t>
  </si>
  <si>
    <r>
      <t xml:space="preserve">Toplinska fleksibilna izolacija cijevnog razvoda instalacije solarnog sustava za vanjsku ugradnju (prema DIN-u 4140, dio 1, materijal za gradnju klase B2). Predmetna izolacija je izolacijski materijal zatvorenih ćelija s parnom branom, baziran na ekstrudiranoj elastomernoj pjeni, obložen poliolefinskom folijom bijele boje (koeficijent otpora difuzije vodene  pare </t>
    </r>
    <r>
      <rPr>
        <sz val="11"/>
        <rFont val="UniversalMath1 BT"/>
        <family val="1"/>
        <charset val="2"/>
      </rPr>
      <t>m</t>
    </r>
    <r>
      <rPr>
        <sz val="11"/>
        <color theme="1"/>
        <rFont val="Calibri"/>
        <family val="2"/>
        <charset val="238"/>
        <scheme val="minor"/>
      </rPr>
      <t xml:space="preserve">≥ 4000 , toplinska vodljivost </t>
    </r>
    <r>
      <rPr>
        <sz val="11"/>
        <rFont val="UniversalMath1 BT"/>
        <family val="1"/>
        <charset val="2"/>
      </rPr>
      <t>l</t>
    </r>
    <r>
      <rPr>
        <sz val="11"/>
        <color theme="1"/>
        <rFont val="Calibri"/>
        <family val="2"/>
        <charset val="238"/>
        <scheme val="minor"/>
      </rPr>
      <t>≤0.038 W/mK pri 0°C). Debljina stijenke izolacije je 20 mm.</t>
    </r>
  </si>
  <si>
    <t>Stavkom obuhvatiti i predpripremljene dijelove za izoliranje pripadajućih fazonskih komada, koljena, ogranaka, cijevne armature, završnih manžeta i slično, te specijalno Armaflex ljepilo HT625 i originalnu samoljepljivu traku za brtvljenje šavova. Sve spojeve pažljivo difuzijski zabrtviti.</t>
  </si>
  <si>
    <t>Sve dostupne cjevovode označiti sa obojenim prstenovima za označavanje ili strelicama s oznakom smjera strujanja medija.</t>
  </si>
  <si>
    <t>Sljedećih dimenzija i količina za bakrene cijevi:</t>
  </si>
  <si>
    <t>Toplinski i parozaporno izolirani cjevovodi (prema gornjem opisu) ,  dodatno se u vanjskom prostoru opremaju slojem 20 mm mineralne vune i zaštitnom oblogom od Aluminijskog lima.</t>
  </si>
  <si>
    <t>Kuglasta slavina za solarni  medij , nazivnog tlaka PN 6 komplet s vijčanim spojnicama te spojnim i brtvenim materijalom.</t>
  </si>
  <si>
    <t>Sljedećih veličina i količina:</t>
  </si>
  <si>
    <t>DN 20</t>
  </si>
  <si>
    <t>Troškovi ovlaštenog servisa HOVAL prilikom montaže, nadzora nad montažom i puštanja u rad uređaja uz prethodnu kontrolu svih izvedenih radova relevantnih za funkciju. Stavkom su obuhvaćeni svi radovi i sav eventualno potreban dopunski materijal za dovođenje uređaja do potpune pogonske sposobnosti (podešavanje uređaja, umjerivanje, balansiranje, probni pogon i dr.). U troškove je uključena atestna dokumentacija te upute za rad i  rukovanje na hrvatskom jeziku</t>
  </si>
  <si>
    <t>kompleta</t>
  </si>
  <si>
    <t xml:space="preserve">Zatvorena membranska ekspanzijska posuda za ugradnju na instalaciju sanitarne pitke vode, posuda izrađena prema EN 13831. Komplet sa spojnim i brtvenim materijalom. </t>
  </si>
  <si>
    <t>Proizvod kao "REFLEX"</t>
  </si>
  <si>
    <t>Volumen 50 l</t>
  </si>
  <si>
    <t>Recirkulacijska pumpa  za sanitarnu vodu sa tajmerom, komplet s vijčanim spojnicama te spojnim i brtvenim materijalom, nazivnog tlaka PN 10.</t>
  </si>
  <si>
    <t>proizvod kao "GRUNDFOS", tip ALPHA 25-40 N 130</t>
  </si>
  <si>
    <t xml:space="preserve">V= 0,3 m³/h </t>
  </si>
  <si>
    <t>H= 15 kPa</t>
  </si>
  <si>
    <t>Nel=22 W; 1x230V/50Hz</t>
  </si>
  <si>
    <t>Sigurnosni ventil za ugradnju na instalaciju sanitarne pitke vode. Komplet sa spojnim i brtvenim materijalom.  Ventil mora biti baždaren, s atestom.</t>
  </si>
  <si>
    <t>dimenzija DN 25,  Psv= 6 bar</t>
  </si>
  <si>
    <t>Navojne armatura na strani instalacija vodovodne vode, PN 16, komplet s vijčanim spojnicama te spojnim i brtvenim      materijalom.</t>
  </si>
  <si>
    <t>-kuglasta slavina DN 25</t>
  </si>
  <si>
    <t>-ventil s poklopcem i osiguračem od 
   neovlaštenog rukovanja DN 25</t>
  </si>
  <si>
    <t>-nepovratni ventil DN 25</t>
  </si>
  <si>
    <t>-hvatač nečistoća DN 25</t>
  </si>
  <si>
    <t>-ispusne slavine 1/2"</t>
  </si>
  <si>
    <t>-termometar 0-80 °C</t>
  </si>
  <si>
    <r>
      <t xml:space="preserve">-manometar 0-10 bar komplet s cijevi, s trokrakom manometarskom kuglastom slavinom DN 15 (R 1/2") </t>
    </r>
    <r>
      <rPr>
        <sz val="11"/>
        <rFont val="UniversalMath1 BT"/>
        <family val="1"/>
        <charset val="2"/>
      </rPr>
      <t>&amp;</t>
    </r>
    <r>
      <rPr>
        <sz val="11"/>
        <rFont val="Arial"/>
        <family val="2"/>
      </rPr>
      <t xml:space="preserve"> 80</t>
    </r>
  </si>
  <si>
    <t>Pocinčane čelične cijevi za potrebe instalacije sanitarne vode.</t>
  </si>
  <si>
    <t xml:space="preserve">DN 25 (R 1") </t>
  </si>
  <si>
    <t>Toplinska izolacija pocinčanih čeličnih cijevi.</t>
  </si>
  <si>
    <t>proizvod kao ARMAFLEX TUBOLIT DG
ili jednakovrijedan</t>
  </si>
  <si>
    <t>debljine 9 mm, sljedećih dimenzija i količina:</t>
  </si>
  <si>
    <t xml:space="preserve">DN 32 (R 1 1/2") </t>
  </si>
  <si>
    <t>VENTILACIJA</t>
  </si>
  <si>
    <t>Odsisni kupaonski ventilator komplet s automatikom za uključivanje preko prekidača svjetla i isključivanje nakon 6 minuta. Ventilator je opremljen kučištem sa nepovratnom zaklopkom za sprečavanje ulaska vanjskog zraka. Ventilator se isporučuje u zaštiti za ugradnju u prostor 1 (IPX 5)</t>
  </si>
  <si>
    <t>Proizvod kao "HELIOS", tip ELS-VN 100+ELS GAP</t>
  </si>
  <si>
    <r>
      <t>L=80 m</t>
    </r>
    <r>
      <rPr>
        <vertAlign val="superscript"/>
        <sz val="11"/>
        <rFont val="Arial"/>
        <family val="2"/>
        <charset val="238"/>
      </rPr>
      <t>3</t>
    </r>
    <r>
      <rPr>
        <sz val="11"/>
        <color theme="1"/>
        <rFont val="Calibri"/>
        <family val="2"/>
        <charset val="238"/>
        <scheme val="minor"/>
      </rPr>
      <t>/h</t>
    </r>
  </si>
  <si>
    <r>
      <t>Δp</t>
    </r>
    <r>
      <rPr>
        <vertAlign val="subscript"/>
        <sz val="11"/>
        <rFont val="Arial"/>
        <family val="2"/>
        <charset val="238"/>
      </rPr>
      <t>ext</t>
    </r>
    <r>
      <rPr>
        <sz val="11"/>
        <color theme="1"/>
        <rFont val="Calibri"/>
        <family val="2"/>
        <charset val="238"/>
        <scheme val="minor"/>
      </rPr>
      <t>=160 Pa</t>
    </r>
  </si>
  <si>
    <t>Nel=34 W; 230V/50Hz</t>
  </si>
  <si>
    <t>- komplet u opisu navedene opreme i materijala</t>
  </si>
  <si>
    <t>kompl.</t>
  </si>
  <si>
    <t>- kučište tip ELS-GAP za ugradnju u spušteni strop</t>
  </si>
  <si>
    <t>Cijevni odsisni ventilator, komplet sa elastičnim priključcima, motornom zaštitom, servisnom sklopkom i svim pričvrsnim, montažnim, brtvenim i instalacijskim materijalom potrebnim za dovođenje u potpuno pogonsko stanje.</t>
  </si>
  <si>
    <t>35.1.</t>
  </si>
  <si>
    <t>proizvod kao: "SYSTEMAIR", tip K 315 L sileo</t>
  </si>
  <si>
    <r>
      <t>L= 1040 m</t>
    </r>
    <r>
      <rPr>
        <vertAlign val="superscript"/>
        <sz val="11"/>
        <rFont val="Arial"/>
        <family val="2"/>
      </rPr>
      <t>3</t>
    </r>
    <r>
      <rPr>
        <sz val="11"/>
        <rFont val="Arial"/>
        <family val="2"/>
      </rPr>
      <t>/h</t>
    </r>
  </si>
  <si>
    <r>
      <t>Δp</t>
    </r>
    <r>
      <rPr>
        <vertAlign val="subscript"/>
        <sz val="11"/>
        <rFont val="Arial"/>
        <family val="2"/>
      </rPr>
      <t>ext</t>
    </r>
    <r>
      <rPr>
        <sz val="11"/>
        <rFont val="Arial"/>
        <family val="2"/>
      </rPr>
      <t>=280 Pa</t>
    </r>
  </si>
  <si>
    <t>Nel=318 W; 230 V/50 Hz</t>
  </si>
  <si>
    <t>- tajmer s automatikom za uključivanje sa svijetlom i isključivanje sa zadrškom</t>
  </si>
  <si>
    <r>
      <t xml:space="preserve">- elastični priključak </t>
    </r>
    <r>
      <rPr>
        <sz val="11"/>
        <rFont val="UniversalMath1 BT"/>
        <family val="1"/>
        <charset val="2"/>
      </rPr>
      <t>&amp;</t>
    </r>
    <r>
      <rPr>
        <sz val="11"/>
        <rFont val="Arial"/>
        <family val="2"/>
      </rPr>
      <t xml:space="preserve"> 315</t>
    </r>
  </si>
  <si>
    <t>35.2.</t>
  </si>
  <si>
    <t>proizvod kao: "SYSTEMAIR", tip K 160 M sileo</t>
  </si>
  <si>
    <r>
      <t>L= 200 m</t>
    </r>
    <r>
      <rPr>
        <vertAlign val="superscript"/>
        <sz val="11"/>
        <rFont val="Arial"/>
        <family val="2"/>
      </rPr>
      <t>3</t>
    </r>
    <r>
      <rPr>
        <sz val="11"/>
        <rFont val="Arial"/>
        <family val="2"/>
      </rPr>
      <t>/h</t>
    </r>
  </si>
  <si>
    <r>
      <t>Δp</t>
    </r>
    <r>
      <rPr>
        <vertAlign val="subscript"/>
        <sz val="11"/>
        <rFont val="Arial"/>
        <family val="2"/>
      </rPr>
      <t>ext</t>
    </r>
    <r>
      <rPr>
        <sz val="11"/>
        <rFont val="Arial"/>
        <family val="2"/>
      </rPr>
      <t>=220 Pa</t>
    </r>
  </si>
  <si>
    <t>Nel=53 W; 230 V/50 Hz</t>
  </si>
  <si>
    <t>- tajmer za uključivanje u vremenskim intervalima</t>
  </si>
  <si>
    <r>
      <t xml:space="preserve">- elastični priključak </t>
    </r>
    <r>
      <rPr>
        <sz val="11"/>
        <rFont val="UniversalMath1 BT"/>
        <family val="1"/>
        <charset val="2"/>
      </rPr>
      <t>&amp;</t>
    </r>
    <r>
      <rPr>
        <sz val="11"/>
        <rFont val="Arial"/>
        <family val="2"/>
      </rPr>
      <t xml:space="preserve"> 160</t>
    </r>
  </si>
  <si>
    <t>Krovni odsisni ventilator, komplet sa elastičnim priključkom, termičkom zaštitom pogonskog motora, servisnom sklopkom i svim pričvrsnim, montažnim, brtvenim i instalacijskim materijalom potrebnim za dovođenje u potpuno pogonsko stanje.</t>
  </si>
  <si>
    <t>proizvod kao: "SYSTEMAIR", tip DVS 450 DV sileo</t>
  </si>
  <si>
    <r>
      <t>L= 4.400 m</t>
    </r>
    <r>
      <rPr>
        <vertAlign val="superscript"/>
        <sz val="11"/>
        <rFont val="Arial"/>
        <family val="2"/>
      </rPr>
      <t>3</t>
    </r>
    <r>
      <rPr>
        <sz val="11"/>
        <rFont val="Arial"/>
        <family val="2"/>
      </rPr>
      <t>/h</t>
    </r>
  </si>
  <si>
    <r>
      <t>Δp</t>
    </r>
    <r>
      <rPr>
        <vertAlign val="subscript"/>
        <sz val="11"/>
        <rFont val="Arial"/>
        <family val="2"/>
      </rPr>
      <t>ext</t>
    </r>
    <r>
      <rPr>
        <sz val="11"/>
        <rFont val="Arial"/>
        <family val="2"/>
      </rPr>
      <t>= 220 Pa</t>
    </r>
  </si>
  <si>
    <t>Nel=683 W; 3x400V/50Hz</t>
  </si>
  <si>
    <t>- krovno postolje</t>
  </si>
  <si>
    <t>- elastični priključak</t>
  </si>
  <si>
    <t>- traforegulator, upravljačka ON/OFF sklopka (prekidač)</t>
  </si>
  <si>
    <t>Ispušna krovna kapa za montažu na kanale okruglog presjeka. stavka uključuje i opšav za prolaz kroz krov.</t>
  </si>
  <si>
    <r>
      <t xml:space="preserve">priključak </t>
    </r>
    <r>
      <rPr>
        <sz val="11"/>
        <rFont val="UniversalMath1 BT"/>
        <family val="1"/>
        <charset val="2"/>
      </rPr>
      <t>&amp;</t>
    </r>
    <r>
      <rPr>
        <sz val="11"/>
        <rFont val="Arial"/>
        <family val="2"/>
        <charset val="238"/>
      </rPr>
      <t>315</t>
    </r>
  </si>
  <si>
    <r>
      <t xml:space="preserve">priključak </t>
    </r>
    <r>
      <rPr>
        <sz val="11"/>
        <rFont val="UniversalMath1 BT"/>
        <family val="1"/>
        <charset val="2"/>
      </rPr>
      <t>&amp;</t>
    </r>
    <r>
      <rPr>
        <sz val="11"/>
        <rFont val="Arial"/>
        <family val="2"/>
        <charset val="238"/>
      </rPr>
      <t>160</t>
    </r>
  </si>
  <si>
    <r>
      <t xml:space="preserve">priključak </t>
    </r>
    <r>
      <rPr>
        <sz val="11"/>
        <rFont val="UniversalMath1 BT"/>
        <family val="1"/>
        <charset val="2"/>
      </rPr>
      <t>&amp;</t>
    </r>
    <r>
      <rPr>
        <sz val="11"/>
        <rFont val="Arial"/>
        <family val="2"/>
        <charset val="238"/>
      </rPr>
      <t>100</t>
    </r>
  </si>
  <si>
    <t>38.</t>
  </si>
  <si>
    <t>Aluminijska ispušna ili usisna protukišna rešetka zaštićena mrežom od ptica i kukaca, za montažu na zid ili u vrata, komplet s protuokvirom za ugradnju.  Isporučuje se u boji koju odredi glavni projektant.</t>
  </si>
  <si>
    <t xml:space="preserve">proizvod kao  "KLIMAOPREMA" </t>
  </si>
  <si>
    <t>tip AFŽV</t>
  </si>
  <si>
    <t xml:space="preserve">    B   ×   H</t>
  </si>
  <si>
    <t xml:space="preserve">  785 × 450</t>
  </si>
  <si>
    <t>39.</t>
  </si>
  <si>
    <t>Kombinirana aluminijska usisna protukišna rešetka zaštićena mrežom od ptica i kukaca i potlačna rešetka, komplet s protuokvirom za ugradnju u zid. isporučuje se u boji koju odredi glavni projektant.</t>
  </si>
  <si>
    <t>tip AFŽM-PŽ-S</t>
  </si>
  <si>
    <t xml:space="preserve">   B   ×   H</t>
  </si>
  <si>
    <t>785  ×  600</t>
  </si>
  <si>
    <t>40.</t>
  </si>
  <si>
    <t>Regulacijska žaluzina za ugradnju u zračne kanale, izrađena od pocinčanog čeličnog limenog profila s pocinčanim protuhodnim lamelama i mehanizmom za ručno pokretanje, fiksiranje i indikaciju položaja lamela, te s leptir navrtkom za učvršćivanje lopatica u potrebnom položaju.</t>
  </si>
  <si>
    <t>tip RŽ</t>
  </si>
  <si>
    <t xml:space="preserve">    B   ×     H</t>
  </si>
  <si>
    <t xml:space="preserve">  </t>
  </si>
  <si>
    <t xml:space="preserve"> 500  ×  215</t>
  </si>
  <si>
    <t>41.</t>
  </si>
  <si>
    <t>Zračni ventili za odvod zraka s mogućnošću regulacije količine zraka, komplet s protuokvirom za ugradnju u cijev. Isporučuje se u boji koju odredi glavni projektant</t>
  </si>
  <si>
    <t>tip ZOV</t>
  </si>
  <si>
    <r>
      <rPr>
        <sz val="11"/>
        <rFont val="UniversalMath1 BT"/>
        <family val="1"/>
        <charset val="2"/>
      </rPr>
      <t xml:space="preserve">&amp; </t>
    </r>
    <r>
      <rPr>
        <sz val="11"/>
        <rFont val="Arial"/>
        <family val="2"/>
        <charset val="238"/>
      </rPr>
      <t>125</t>
    </r>
  </si>
  <si>
    <t>42.</t>
  </si>
  <si>
    <t>Aluminijska usisna rešetka s jednim redom horizontalnih lamela s prigrađenom leptirastom zaklopkom tipa L komplet sa protuokvirom za ugradnju nevidljivim vijcima. Isporučuje se u boji koju odredi glavni projektant</t>
  </si>
  <si>
    <t>tip OAB 1-0/L</t>
  </si>
  <si>
    <t xml:space="preserve">     B   ×   H</t>
  </si>
  <si>
    <t xml:space="preserve"> 1025  ×  425</t>
  </si>
  <si>
    <t xml:space="preserve">   225  ×  125</t>
  </si>
  <si>
    <t>43.</t>
  </si>
  <si>
    <t>Aluminijska usisna rešetka s jednim redom vertikalnih lamela  komplet sa protuokvirom za ugradnju nevidljivim vijcima. Isporučuje se u boji koju odredi glavni projektant</t>
  </si>
  <si>
    <t>tip OAV 1-0</t>
  </si>
  <si>
    <t>44.</t>
  </si>
  <si>
    <t>Aluminijska prestrujna rešetka za ugradnju u drvena vrata, izrađena od profila s vodno nepropusnim lamelama, komplet s protuokvirom za ugradnju. Isporučuje se u boji koju odredi glavni projektant</t>
  </si>
  <si>
    <t>tip OAS-R</t>
  </si>
  <si>
    <t xml:space="preserve">  625  ×  325</t>
  </si>
  <si>
    <t xml:space="preserve">  425  ×  225</t>
  </si>
  <si>
    <t xml:space="preserve">  425  ×  125</t>
  </si>
  <si>
    <t>45.</t>
  </si>
  <si>
    <t>Okrugli zračni kanali i fazonski komadi za razvod zraka. Izrađeni od pocinčanog lima, komplet s bezbojnim silikonskim kitom, spojnicama i sličnim priborom za međusobno povezivanje. Debljine limova kanala prema DIN 24145.</t>
  </si>
  <si>
    <t>ZRAČNI KANALI</t>
  </si>
  <si>
    <r>
      <t>&amp;</t>
    </r>
    <r>
      <rPr>
        <sz val="11"/>
        <rFont val="Arial"/>
        <family val="2"/>
        <charset val="238"/>
      </rPr>
      <t xml:space="preserve"> 450</t>
    </r>
  </si>
  <si>
    <r>
      <t>&amp;</t>
    </r>
    <r>
      <rPr>
        <sz val="11"/>
        <rFont val="Arial"/>
        <family val="2"/>
        <charset val="238"/>
      </rPr>
      <t xml:space="preserve"> 315</t>
    </r>
  </si>
  <si>
    <r>
      <t>&amp;</t>
    </r>
    <r>
      <rPr>
        <sz val="11"/>
        <rFont val="Arial"/>
        <family val="2"/>
        <charset val="238"/>
      </rPr>
      <t xml:space="preserve"> 160</t>
    </r>
  </si>
  <si>
    <r>
      <t>&amp;</t>
    </r>
    <r>
      <rPr>
        <sz val="11"/>
        <rFont val="Arial"/>
        <family val="2"/>
        <charset val="238"/>
      </rPr>
      <t xml:space="preserve"> 100</t>
    </r>
  </si>
  <si>
    <t>KOLJENA  90°</t>
  </si>
  <si>
    <r>
      <t>&amp;</t>
    </r>
    <r>
      <rPr>
        <sz val="11"/>
        <rFont val="Arial"/>
        <family val="2"/>
        <charset val="238"/>
      </rPr>
      <t>315/90°</t>
    </r>
  </si>
  <si>
    <t>T-KOMADI</t>
  </si>
  <si>
    <t>T 100/100</t>
  </si>
  <si>
    <t>46.</t>
  </si>
  <si>
    <t xml:space="preserve">Pravokutni zračni kanali za razvod zraka izrađeni od pocinčanog lima dijagonalno ili poprečno ukrućeni, komplet s koljenima sa skretnim limovima, račvama, prelaznim i etažnim komadima, sve prema tehničkoj dokumentaciji. </t>
  </si>
  <si>
    <t>U specificiranu masu lima uključene su prirubnice, Wefa-spojnice, brtve, vijci, uglovi, falcani uzdužni i poprečni spojevi te ukrućenja, uključivo poprečne navojne šipke i omega profile na pozicijama ukrute prema DIN 24190.</t>
  </si>
  <si>
    <t xml:space="preserve">Debljine kanala za dužu stranicu prema DIN 24190 oblik F (falcana izvedba), grupa tlakova 1 i 4. </t>
  </si>
  <si>
    <r>
      <t xml:space="preserve">             do   500 mm   s=0,6     6,1 kg/m</t>
    </r>
    <r>
      <rPr>
        <vertAlign val="superscript"/>
        <sz val="11"/>
        <rFont val="Arial"/>
        <family val="2"/>
      </rPr>
      <t>2</t>
    </r>
    <r>
      <rPr>
        <sz val="11"/>
        <rFont val="Arial"/>
        <family val="2"/>
      </rPr>
      <t xml:space="preserve">    m</t>
    </r>
    <r>
      <rPr>
        <vertAlign val="superscript"/>
        <sz val="11"/>
        <rFont val="Arial"/>
        <family val="2"/>
      </rPr>
      <t>2</t>
    </r>
    <r>
      <rPr>
        <sz val="11"/>
        <rFont val="Arial"/>
        <family val="2"/>
      </rPr>
      <t xml:space="preserve">     80</t>
    </r>
  </si>
  <si>
    <t>47.</t>
  </si>
  <si>
    <t>Elastična antivibracijska zavješenja pravokutnih i okruglih zračnih kanala.</t>
  </si>
  <si>
    <t>Elementi zavješenja i ostali pribor izrađeni od tipskih pocinčanih elemenata, sve u potrebnoj količini i kvaliteti (ovjes je obračunat kao 15 % ukupne mase kanala).</t>
  </si>
  <si>
    <t>ZAJEDNIČKE STAVKE</t>
  </si>
  <si>
    <t>48.</t>
  </si>
  <si>
    <t>Troškovi prijevoza i uskladištenja specificirane opreme i materijala od mjesta nabavke do gradilišta, troškovi dovoza i odvoza alata potrebnog za montažu instalacije, svi prijenosi po gradilištu,  te odvoz preostalog materijala, uključivo čišćenje gradilišta.</t>
  </si>
  <si>
    <t>49.</t>
  </si>
  <si>
    <t>Montaža opreme, instalacije i svog navedenog materijala do pune pogonske gotovosti. Montažu opreme treba izvršiti prema uputama proizvođača. Montažu u svemu treba izvesti prema projektnim nacrtima, tehničkom opisu i ovom troškovniku, sa svim potrebnim sitnim montažnim materijalom. Radove treba izvesti stručna radna snaga uz stručni nadzor.</t>
  </si>
  <si>
    <t>U cijeni montaže treba predvidjeti i sve potrebne skele, fiksne i pomične za rad na visini, sukladno postojećim propisima.</t>
  </si>
  <si>
    <t xml:space="preserve">Nakon montaže vodenog dijela, obaviti tlačnu probu instalacije prema DIN-u 4756 uz sastavljanje odgovarajućeg zapisnika. Provesti trodnevni probni pogon instalacije i pogonske opreme, uz reguliranje svih uređaja od strane ovlaštenih osoba. Uključiti konačno upuštanje instalacije u pogon zajedno sa svim potrebnim podešavanjima i mjerenjima, dokumentirati ovjerenim zapisnicima. </t>
  </si>
  <si>
    <t>Provesti grubo i fino balansiranje i umjeravanje pojedinih grana cjevovoda radi ravnomjernog rasporeda topline, uz potpuno postizanje projektom predviđenih parametara. Izvodi neovisna ovlaštena ustanova uz suglasnost nadzornog inženjera. Uključiti popratne zapisnike.</t>
  </si>
  <si>
    <t>50.</t>
  </si>
  <si>
    <t>Kompletiranje valjane atestne dokumentacije, ispitnih listova, dokaza o kvaliteti i jamstvenih listova na isporučenu opremu, uređaje i instalaciju za sve sustave hlađenja u objektu. Stavkom obuhvatiti i provođenje neophodnih ispitivanja i mjerenja od strane ovlaštenih ustanova s popratnim zapisnicima (tehnički pregled).</t>
  </si>
  <si>
    <t>Mjerenje i dokazivanje svih projektom predviđenih parametara mikroklime za sve tretirane prostore po sustavima. Izvodi neovisna ovlaštena ustanova uz suglasnost nadzornog inženjera. Uključiti popratne zapisnike i uvjerenja.</t>
  </si>
  <si>
    <t>51.</t>
  </si>
  <si>
    <t>Projekt izvedenog stanja strojarskog projekta, uvezan u tri zasebna primjerka u papirnatom obliku i na CD-u.  Zajednička stavka za sve radove.</t>
  </si>
  <si>
    <t>52.</t>
  </si>
  <si>
    <t>Pripremno-završni radovi. Uvođenje u posao, upoznavanje s građevinom, obilježavanje prodora i proboja i usklađivanje s ostalim sudionicima u gradnji. Kontakti s nadzornom službom.</t>
  </si>
  <si>
    <t>UKUPNO INSTALACIJA GRIJANJA, HLAĐENJA I VENTILACIJE:</t>
  </si>
  <si>
    <t>TOMISLAV VUČINIĆ, dipl. ing. stroj.</t>
  </si>
  <si>
    <t>ELEKTROTEHNIČKI PROJEKT</t>
  </si>
  <si>
    <t>Iskazane cijene ne uključuju iznos PDV-a!</t>
  </si>
  <si>
    <t>STROJARSK OPREMA, MATERIJAL I RADOVI</t>
  </si>
  <si>
    <t>UKUPNO :</t>
  </si>
  <si>
    <t>REKAPITULACIJA GRAĐEVINSKO OBRTNIČKI  I INSTALATERSKI RADOVI</t>
  </si>
  <si>
    <t>cijena u kn</t>
  </si>
  <si>
    <t>D.1.4</t>
  </si>
  <si>
    <t>Pisoar ugraditi u muške sanitarne čvorove.
U stavku ulazi: ugradnja pisoara, sa ručnim ispiranjem, izljevnog sifona Ø 50 mm, te sav potreban materijal rad. Prilikom ugradnje pridržavati se uputa proizvođača.</t>
  </si>
  <si>
    <t xml:space="preserve">MONTAŽNI ELEMENT </t>
  </si>
  <si>
    <t xml:space="preserve"> - d=25 cm ispod asfaltiranog nogostupa</t>
  </si>
  <si>
    <t xml:space="preserve"> - d=25 cm ispod nogostupa opločnici</t>
  </si>
  <si>
    <t xml:space="preserve"> - d=30 cm ispod travne rešetke</t>
  </si>
  <si>
    <t xml:space="preserve"> - d=30 cm ispod asfaltiranog kolnika</t>
  </si>
  <si>
    <t>Izrada tamponskog sloja od drobljenog kamenog materijala 0/63 mm, debljine sloja 30 cm ispod kolnika, 30 cm ispod travne rešetke i 25 cm ispod nogostupa i opločnika</t>
  </si>
  <si>
    <t>Ugrađuje se kao završni sloj pješačkih površina nogostupa</t>
  </si>
  <si>
    <t>NE NUDI SE</t>
  </si>
  <si>
    <t>Naknadno bušenje prodora AB elemenata za prolaz instalacija (zidovi, stropovi…), debljine do 25cm. Obračun prema komadu izvedenog otvora. Bušenje konstruktivnih elemenata vršiti isključivo uz odobrenje projektanta konstrukcije i nadzornog inženjera.</t>
  </si>
  <si>
    <t>Dobava i ugradnja poklopaca za ispunu završnim slojem poda (betonom). Proizvod kao TopTek Uniface ili jednakovrijedno _____________________________________ dimenzija 80x40 cm. Poklopci trebaju biti izvedeni plinotijesno,  nosivosti klase D400 (HRN EN - 124)  ili veće.
Stavka obuhvaća nabavu, dopremu na gradilište i postavljanje poklopaca uključivo s izvedbom pripremom ruba otvora za prihvat poklopca, te sav potreban dodatni rad i materijal  ako je potrebno za potpuno dovršenje rada.
Zadovoljenje visokih trajnosnih svojstava (mehanička otpornost za opterećenje vatrogasnim vozilom, otpornost na habanje i protukliznost). Ploče se polažu preko izvedenog kanala za ventilaciju jame za pregled vozila.
Obračun po komadu ugrađenog poklopca.</t>
  </si>
  <si>
    <t>Nabava, doprema i ugradba panelne ograde visine 1,53 m. Dimenzija panela 3000x1530 mm, otvor oka 50x200 mm te 50x100 mm na ojačanom dijelu. 
Žica je pocinčana i plastificirana sa slojem PVC-a od min. 200 mikrona i promjera je 5,0mm. Stupovi su pocinčani u skladu s normom Euro 10346 i plastificirani (min. 60 mikrona) te se postavljaju na osnom razmaku od 302 cm, ubetoniranim u temelje samce 30/30/60 cm, C25/30.
Paneli se postavljaju bočno na stupove pomoću metalnih spojnica.
Boja ograde prema odabiru projektanta.</t>
  </si>
  <si>
    <t>Dobava, doprema i postava parkovnih klupa. Ponuđene klupe prije ugradnje mora odobriti investitor.
Nosiva konstrukcija klupe izrađena od čeličnih kvadratnih cijevi i čeličnog lima, antracit sive boje, antikorozivna  zaštita metala postupkom vrućeg cinčanja, završna obrada plastifikacijom.  Sjedište od drveta koje je izdržljivo i otporno na ogrebotine i vandalizam. Ne zahtijeva  održavanje  i otporno je na gljivice, plijesni, truljenje i insekte. Jamstvo na drvo 10 godina, metal 6 godina.
Nevidljiva montaža navojnim šipkama M8. 
U stavku uključena komplet izvedba potrebnog temelja, sav potrebni materijal i pribor, kao i sav potrošni i pomoćni materijal potreban za ugradnju.</t>
  </si>
  <si>
    <t>Nabava, doprema i postava samostojećeg koša za otpatke od nehrđajućeg čelika s pepeljarom, zapremnine 50 l s nosačem vreće. Ponuđene koševe prije ugradnje mora odobriti investitor.  Antikorozivna obrada vrućim pocinčavanjem, antracit sive boje, 5 godina jamstvo na otpornost od ljuštenja boje, 10 godina jamstvo na antikorozivnu zaštitu metala. Pričvršćivanje vijcima.
U stavku uključena komplet izvedba potrebnog temelja, sav potrebni materijal i pribor, kao i sav potrošni i pomoćni materijal.</t>
  </si>
  <si>
    <t>Nabava, doprema i postava stalaka za bicikle dužine predviđene za smještaj 4 bicikla. Ponuđene koševe prije ugradnje mora odobriti investitor. U stavku uključena komplet izvedba potrebnog temelja, sav potrebni materijal i pribor, kao i sav potrošni i pomoćni materijal.</t>
  </si>
  <si>
    <t>b) nabava, doprema i razastiranje mineralnog malča krupnoće 40-60 mm u sloju debljine 10 cm na dijelovima predviđenim projektom. Obračun po m2 pokrivene površine.</t>
  </si>
  <si>
    <t>Razdjelna traka</t>
  </si>
  <si>
    <t xml:space="preserve">Ovom stavkom obuhvaćena je dobava i ugradnja PVC razdjelne trake širine do 100 mm, koja se postavlja između pokrivača tla, malčiranih površina, površina prekrivenih kamenom sitneži i travnjaka. Rubnu traku je potrebno savijati prema nacrtu. Rubna traka se postavlja utiskivanjem u tlo. Gornji rub trake postavlja se u nivou površina uz koje se postavljaju. U cijenu je uključen sav potreban materijal i rad. </t>
  </si>
  <si>
    <t>-utovar, prijevoz, istovar, i razastiranje na deponij koji osigurava izvođač.</t>
  </si>
  <si>
    <t>Nakon završetka svih radova sa odvozom otpada i zaostalog građevnog materijala na deponiju koju osigurava izvođač uz plaćanje svih pristojbi.</t>
  </si>
  <si>
    <t>Čišćenje objekta nakon izvedbe svih radova, sa pranjem, čišćenjem svih podova, opločenja, staklenih stijena, ograda. Uključivo sa odnosom i odvozom smeća na deponiju.</t>
  </si>
  <si>
    <r>
      <t>Stavka obuhvaća ručni otkop zemlje oko instalacija s odbacivanjem zemlje ili utovarom i odvozom na deponiju koju osigurava izvođač, oblaganje instalacija betonskim ili PVC prefabrikatima polucijevima Ø 10 do 15 cm prema zahtjevu komunalnih tvrtki i upisu u građ. dnevnik. Stavka uključuje i betoniranje zaštitnog sloja betona oko polucijevi betonom M15 u količini do 0,15 m</t>
    </r>
    <r>
      <rPr>
        <vertAlign val="superscript"/>
        <sz val="8"/>
        <rFont val="Arial Narrow"/>
        <family val="2"/>
        <charset val="238"/>
      </rPr>
      <t>3</t>
    </r>
    <r>
      <rPr>
        <sz val="8"/>
        <rFont val="Arial Narrow"/>
        <family val="2"/>
        <charset val="238"/>
      </rPr>
      <t>/m</t>
    </r>
    <r>
      <rPr>
        <vertAlign val="superscript"/>
        <sz val="8"/>
        <rFont val="Arial Narrow"/>
        <family val="2"/>
        <charset val="238"/>
      </rPr>
      <t>1</t>
    </r>
    <r>
      <rPr>
        <sz val="8"/>
        <rFont val="Arial Narrow"/>
        <family val="2"/>
        <charset val="238"/>
      </rPr>
      <t xml:space="preserve">. </t>
    </r>
  </si>
  <si>
    <t>predviđa se 175 m3</t>
  </si>
  <si>
    <t>Rad obuhvaća iskop površinskog sloja humusa s prebacivanjem (guranjem ili utovarom i prijevozom), razastiranjem i planiranjem iskopanog humusa na trajnu deponiju čiju lokaciju osigurava izvođač radova. Izvedba, kontrola kakvoće i obračun prema Općim tehničkim uvjetima za radove na cestama, IGH 2001. (OTU), 1. i 2. Poglavlje; odredba 2-01. Obračun prema stvarno izvedenim količinama.</t>
  </si>
  <si>
    <t>Iskop će biti potrebno raditi uz „pikhamiranje“</t>
  </si>
  <si>
    <r>
      <t xml:space="preserve">Rad obuhvaća široke iskope predviđene projektom ili po zahtjevu nadzornog inženjera u materijalu "B" i "C" kategorije , s utovarom iskopanog materijala u prijevozno sredstvo i prijevoz na deponiju izvođača radova, radove na uređenju i čišćenju pokosa, te planiranje iskopanih površina. Dubina iskopa do </t>
    </r>
    <r>
      <rPr>
        <b/>
        <sz val="8"/>
        <rFont val="Arial Narrow"/>
        <family val="2"/>
        <charset val="238"/>
      </rPr>
      <t>0,6 m</t>
    </r>
    <r>
      <rPr>
        <sz val="8"/>
        <rFont val="Arial Narrow"/>
        <family val="2"/>
        <charset val="238"/>
      </rPr>
      <t>. Pri izradi iskopa treba provesti sve mjere sigurnosti pri radu i sva potrebna osiguranja postojećih objekata i komunikacija - naročito betonskih podnožja ograda. Široki iskop treba obavljati upotrebom odgovarajućih strojeva, a ručni rad treba ograničiti na neophodni minimum.</t>
    </r>
  </si>
  <si>
    <t>Plitki površinski iskop u širokom otkopu u materijalu "B" i "C" kategorije</t>
  </si>
  <si>
    <t xml:space="preserve">Obuhvaća nabavu materijala iz pozajmišta (koristiti pogodni materijal iz širokog iskopa), utovar, prijevoz, nasipanje, razastiranje, vlaženje ili sušenje, planiranje i zbijanje. </t>
  </si>
  <si>
    <t xml:space="preserve">što podrazumjeva zadovoljenje visokih trajnosnih svojstava (mehanička otpornost, otpornost na djelovanje mraza i soli, otpornost na habanje i protukliznost). Opločnici se polažu na prethodno uređeni sloj stabilizacijskog cementa. Reške se zapunjavaju pijeskom za fugiranje. </t>
  </si>
  <si>
    <t xml:space="preserve">Plastična travna rešetka </t>
  </si>
  <si>
    <t>Strojno iskop rova širine 30 cm i dubine 80 cm u zemlji B kategorije.</t>
  </si>
  <si>
    <t>Višak zemlje odvesti na gradilišni deponij.</t>
  </si>
  <si>
    <t xml:space="preserve">Strojni iskop rupe za temelj stupa visine 4m, </t>
  </si>
  <si>
    <t>Strojni iskop rupe za temelj stupa visine 10m,</t>
  </si>
  <si>
    <t>Iskop rovova u zemlji B kategorije za polaganje  vodovodnih i kanalizacijskih cijevi s planiranjem dna rova i  bočnim razupiranjem stjenki rova  (prema karakterističnom presjeku rova). Iskop se predviđa strojno, dok se ručno predviđa samo na mjestima gdje se iskop ne može izvršiti mehanizacijom (90% strojno, a 10% ručnog iskopa). 
U stavku ulazi:iskop rova do projektom određene dubine, širine ovisno o profilu cjevovoda i dubini rova, planiranje dna rova kao priprema za izradu podloge za ugradnju cijevi i bočno razupiranje stjenki rova. Iskopani materijal odbaciti od ruba iskopa 1,00 m. Naročito obratiti pažnju na širinu i dubinu rova da slijedi niveletu iskopa. Donji dio iskopa potrebno je izvesti ručno. Radovi moraju biti u potpunoj koordinaciji s montažom cijevi. U cijenu uključen iskop bez obzira na eventualno crpljenjem oborinske, odnosno podzemne vode i otežanog rada radi razupirača. 
Stavka uključuje sve potrebne radove, strojeve i materijal. Predviđa se vertikalno pravilno zasjecanje sa zaštitom rova uračunati svu potrebnu oplatu.</t>
  </si>
  <si>
    <t>U stavku ulazi:iskop građevne jame do projektom određene dubine i širine, planiranje dna jame i bočno razupiranje stjenki jame. Iskopani materijal odbaciti od ruba iskopa 1,00 m. Radovi moraju biti u potpunoj koordinaciji s izvedbom podzemnih građevina. U cijenu uključen iskop bez obzira na eventualno crpljenjem oborinske, odnosno podzemne vode i otežanog rada radi razupirača.
Stavka uključuje sve potrebne radove, strojeve i materijal. Predviđa se vertikalno pravilno zasjecanje.</t>
  </si>
  <si>
    <t>PP SLIVNIK DN500, h=2,2 m</t>
  </si>
  <si>
    <t>Ravna slivna rešetka s okvirom dimenzija 400x400mm, nosivosti 400kN</t>
  </si>
  <si>
    <t>infiltracijski sustav</t>
  </si>
  <si>
    <t>Ponuđeni proizvod:______________________</t>
  </si>
  <si>
    <t>Dobava i ugradnja modularnog sustava za INFILTRACIJU oborinskih voda iz polipropilenskih skladišnih blokova. Sustav se sastoji od jediničnog modula približnih dimenzija: Š×V×D=60x61x120cm. 
Sustav mora posjedovati: 
- najmanje 95% ukupnog korisnog volumena;
- inspekcijski tunel min. pop. presjeka Š×V=100×500mm kako bi se omogućio slobodno kretanje inspekcijskim kamerama i opremi za čiščenje kroz sustav;
- mogućnost vizualne kontrole kroz jedan sloj sustava bez zapreka (pregrada) za jednostavniju kontrolu kamerom i smanjenje potrebnog broja inspekcijskih priključaka;
- mogućnost dodatnog omatanja geotekstilom uljevnog dijela infiltracijske komore za zadržavanje mulja (sedimentacijska komora);
- mogućnost spajanja sastavnih elemenata sustavom zidarskog preklopa koji omogućava sastavljanje čvrste veze među blokovima istog sloja sustava;
- minimalno tlačnu čvrstoću bloka od 420 kN/m2.</t>
  </si>
  <si>
    <t>PEHD VODOVODNE CIJEVI</t>
  </si>
  <si>
    <t xml:space="preserve">PEX/AL/PEX VODOVODNE CIJEVI, 
</t>
  </si>
  <si>
    <t>PVC-SN4 KANALIZACIJSKE CIJEVI</t>
  </si>
  <si>
    <t>KANALIZACIJSKE CIJEVI</t>
  </si>
  <si>
    <t>NISKOŠUMNE KANALIZACIJSKE CIJEVI</t>
  </si>
  <si>
    <t>a)  Sanitarije prije ugradnje mora odobriti investitor;</t>
  </si>
  <si>
    <t>ili jednako vrijedno___________________________________</t>
  </si>
  <si>
    <t>ili jednako vrijedno__________________________________</t>
  </si>
  <si>
    <t>ili jednako vrijedno ___________________________</t>
  </si>
  <si>
    <t>Strojni iskop površinskog sloja humusa prosječne debljine 15-20 cm na cijeloj površini parcele sa odvozom na gradski deponij. Obračun po m2 skinutog humusa.</t>
  </si>
  <si>
    <t xml:space="preserve">Kombinirani strojni i ručni iskop (95% strojni i 5% ručni iskop) zemljanog i kamenog materijala (pretežito stijenska masa) bez obzira na kategoriju tla za trakaste temelje i temelje samce. Materijal iz iskopa dijelom probrati i koristiti za izradu nasipa. Uključivo utovar i odvoz viška materijala na deponij. Dno iskopa grubo planirati s točnošću ±3 cm. Obračun po m3 tla u nabijenom stanju. </t>
  </si>
  <si>
    <t xml:space="preserve">Izrada nasipa od kamenog materijala iz iskopa, razastiranje (ispod temeljne ploče građevine i oko obodnih zidova  građevine) i nabijanje u slojevima u visini od max 30 cm .
</t>
  </si>
  <si>
    <t>Doprema, postava, skidanje i otprema lake fasadne skele od željeznih cijevi sa potrebnim spojnim elementima. Skele se izrađuju u svemu prema važećim tehničkim propisima uvažavajući mjere zaštite na radu i HTZ propise. Skelu je potrebno osigurati od prevrtanja sidrenjem u objekt, a od udara groma uzemljenjem. Prema ulici postaviti zaštitno platno od jute ili sl. Nakon upotrebe skelu pažljivo skinuti, sve spojne elemente očistiti i sortirati. Skela visine do 8 m. 
Obračun po m2.</t>
  </si>
  <si>
    <t xml:space="preserve">Kvadratni betonski opločnici debljine 8 cm, sive boje, predviđeni za promet vozila.
Ugrađuju se u pješačke staze, prostor za pranje vozila i ostale površine sukladno projektu. </t>
  </si>
  <si>
    <t>Kvadratni betonski opločnici debljine 6 cm, sive boje, predviđeni za pješačke staze oko objekta.
Ugrađuju se u pješačke staze oko objekta, na područjima bez pristupa vozila.</t>
  </si>
  <si>
    <t xml:space="preserve">što podrazumjeva zadovoljenje visokih trajnosnih svojstava (mehanička otpornost, otpornost na djelovanje mraza i soli, otpornost na habanje i protukliznost). Opločnici se polažu na posteljicu od pijeska frakcije 4-8 mm. Reške se zapunjavaju pijeskom za fugiranje. </t>
  </si>
  <si>
    <t>separator naftnih derivata</t>
  </si>
  <si>
    <t>E.12.1</t>
  </si>
  <si>
    <t>E.12.2</t>
  </si>
  <si>
    <t>Oblaganje zidova sanitarnih prostora keramičkim pločicama u u visini h= 250 cm. Vrsta, dimenzije, boja i uzorak keramičkih pločica prema izboru investitora (pločice nabavne vrijednosti do 100 kn/m2). U cijeni stavke je obrada oko ugrađene opreme, zidnih sifona, instalacija..... Na gornji rub, kao i na "otvorenim" spojevima zidova potrebno je ugraditi tipsku PVC lajsnu - u cijeni m2 postavljene keramike.
Obračun po m2 izvedene površine.</t>
  </si>
  <si>
    <t xml:space="preserve">Separator treba biti siguran od djelovanja sila uzgona do visine podzemne vode do uljeva u separator. Separator mora imati koalescentni element koji se može za potrebe čišćenja i održavanja jednostavno izvaditi i višekratno koristiti. Separator mora imati sigurnosni plovak tariran na spec. težinu lakih tekućina kao osiguranje od nekontroliranog odljeva istih iz separatora.  Uljevni i izljevni elementi separatora trebaju biti izrađeni iz PEHD-a. Pristup u separator treba biti u skladu s HRN EN 476. </t>
  </si>
  <si>
    <r>
      <rPr>
        <b/>
        <sz val="10"/>
        <rFont val="Arial"/>
        <family val="2"/>
        <charset val="238"/>
      </rPr>
      <t>Dimenzije sustava trebaju biti približnih dimenzija Š×V×D=4,22×1,84×10,24 m, a minimalna korisna zapremnina 73 m3.</t>
    </r>
    <r>
      <rPr>
        <sz val="10"/>
        <rFont val="Arial"/>
        <family val="2"/>
        <charset val="238"/>
      </rPr>
      <t xml:space="preserve">
Stavka uključuje dobavu i ugradnju potrebnih: blokova, čeonih stijenki, pokrovnih elementa, cijevnih priključaka, inspekcijskih elementa s njihovim povišenjima i poklopcima, a sve prema detaljima iz projekta.
</t>
    </r>
    <r>
      <rPr>
        <b/>
        <sz val="10"/>
        <rFont val="Arial"/>
        <family val="2"/>
        <charset val="238"/>
      </rPr>
      <t>Projektom predviđena upotreba 1 uljevnog okna integrirana u sustav i 2 inspekcijskog okna</t>
    </r>
    <r>
      <rPr>
        <sz val="10"/>
        <rFont val="Arial"/>
        <family val="2"/>
        <charset val="238"/>
      </rPr>
      <t xml:space="preserve"> (minimalni svijetli promjer okna 30cm), te detaljom definirana količina inspekcijskih priključaka za pristup u sustav njegovu kontrolu i održavanje (minimalni svijetli promjer 15cm).
Stavka NE UKLJUČUJE potreban geotekstil za omatanje sustava i sedimentacijske komore, te DN150 UKC cijevi za povišenje inspekcijskih priključaka.</t>
    </r>
  </si>
  <si>
    <t>Unutarnja klizna ostakljena stijena s dvokrilnim ostakljenim kliznim vratima u aluminijskoj izvedbi. Stijena se montira u ab ploču te ab zid. Dovratnik i vratna krila od interijerskih ALU profila završno obrađenih plastifikacijom, boja i površinska obrada prema odabiru projektanta, ostakljenje sigurnosnim  tipa Planilux ESG staklom ili jednakovrijedan proizvod ______________________ deb. 10 mm, s 4-strukom folijom, boja i uzorak prema izboru projektanta Građ. otvor: 559x260 cm. Vrata dimenzije: 200x253. Shema: 205</t>
  </si>
  <si>
    <t>Vanjski jednodijelni otklopni prozor aluminijske izvedbe. Prozor se ugrađuje u ab zid pomoću čeličnih profila. Otvaranje prozora na ventus. Potezni okvir za otvaranje na ventus.  Završa obrada plastifikacijom u RAL po odabiru projektanta. Zaštita od sunca: vanjske žaluzine + maska. Ostakljenje 2-struko IZO staklo (4+16+6 mm), 1 staklo niske emisije, međuprostor ispunjen plinom.Vanjska klupčica u alu izvedbi, unutarnja klupčica MDF. Dimenzije: 160 x 115. U=1,40 W/m2K, (Udop=1,80 W/m2K), Uf=2,60 W/m2K, Ug=1,10 W/m2K, Ff=0,80, g┴.=0,60, Fc,H=1,00, Fc,C=0,30
Shema: 401</t>
  </si>
  <si>
    <t>Vanjski dvodijelni prozor sa jednim otklopno-zaokretnim prozorskim krilom aluminijske izvedbe. Prozor se ugrađuje u ab zid pomoću čeličnih profila.  Završa obrada plastifikacijom u RAL po odabiru projektanta. Zaštita od sunca: vanjske žaluzine + maska. Ostakljenje 2-struko IZO staklo (4+16+6 mm), 1 staklo niske emisije, međuprostor ispunjen plinom. Vanjska klupčica u alu izvedbi, unutarnja klupčica MDF. Dimenzije: 250 x 185. U=1,40 W/m2K, (Udop=1,80 W/m2K), Uf=2,60 W/m2K, Ug=1,10 W/m2K, Ff=0,80, g┴.=0,60, Fc,H=1,00, Fc,C=0,30
Shema: 402a</t>
  </si>
  <si>
    <t>Vanjski dvodijelni prozor sa jednim otklopno-zaokretnim prozorskim krilom aluminijske izvedbe. Prozor se ugrađuje u ab zid pomoću čeličnih profila. Završa obrada plastifikacijom u RAL po odabiru projektanta. Zaštita od sunca: vanjske žaluzine + maska. Ostakljenje 2-struko IZO staklo (4+16+6 mm), 1 staklo niske emisije, međuprostor ispunjen plinom. Vanjska klupčica u alu izvedbi, unutarnja klupčica MDF. Dimenzije: 220 x 185. U=1,40 W/m2K, (Udop=1,80 W/m2K), Uf=2,60 W/m2K, Ug=1,10 W/m2K, Ff=0,80, g┴.=0,60, Fc,H=1,00, Fc,C=0,30
Shema: 403</t>
  </si>
  <si>
    <t>Vanjski dvodijelni prozor sa jednim otklopno-zaokretnim prozorskim krilom aluminijske izvedbe. Prozor se ugrađuje u ab zid pomoću čeličnih profila. Završa obrada plastifikacijom u RAL po odabiru projektanta. Zaštita od sunca: vanjske žaluzine + maska. Ostakljenje 2-struko IZO staklo (4+16+6 mm), 1 staklo niske emisije, međuprostor ispunjen plinom. Vanjska klupčica u alu izvedbi, unutarnja klupčica MDF. Dimenzije: 404 x 185. U=1,40 W/m2K, (Udop=1,80 W/m2K), Uf=2,60 W/m2K, Ug=1,10 W/m2K, Ff=0,80, g┴.=0,60, Fc,H=1,00, Fc,C=0,30
Shema: 404</t>
  </si>
  <si>
    <t>Vanjska četverodijelna stijena sa dva otklopno-zaokretna prozorska krila aluminijske izvedbe. Stijena se ugrađuje u ab zid pomoću čeličnih profila. Završa obrada plastifikacijom u RAL po odabiru projektanta. Zaštita od sunca: vanjske žaluzine + maska. Ostakljenje 2-struko IZO staklo (4+16+6 mm), 1 staklo niske emisije, međuprostor ispunjen plinom. Vanjska klupčica u alu izvedbi, unutarnja klupčica MDF. Dimenzije: 433+351 x 185. U=1,40 W/m2K, (Udop=1,80 W/m2K), Uf=2,60 W/m2K, Ug=1,10 W/m2K, Ff=0,80, g┴.=0,60, Fc,H=1,00, Fc,C=0,30
Shema: 405</t>
  </si>
  <si>
    <t>Vanjski dvodijelni prozor sa jednim otklopnim prozorskim krilom aluminijske izvedbe. Prozor se ugrađuje u ab zid pomoću čeličnih profila. Otvaranje prozora na ventus. Potezni okvir za otvaranje na ventus. Završa obrada plastifikacijom u RAL po odabiru projektanta. Ostakljenje 2-struko IZO staklo (4+16+6 mm), 1 staklo niske emisije, međuprostor ispunjen plinom. Vanjska klupčica u alu izvedbi, unutarnja klupčica MDF. Dimenzije: 440 x 105. U=1,40 W/m2K, (Udop=1,80 W/m2K), Uf=2,60 W/m2K, Ug=1,10 W/m2K, Ff=0,80, g┴.=0,60, Fc,H=1,00, Fc,C=0,30
Shema: 406a</t>
  </si>
  <si>
    <t>Vanjski dvodijelni prozor sa jednim otklopnim prozorskim krilom aluminijske izvedbe. Prozor se ugrađuje u ab zid pomoću čeličnih profila. Otvaranje prozora na ventus. Potezni okvir za otvaranje na ventus. Završa obrada plastifikacijom u RAL po odabiru projektanta. Ostakljenje 2-struko IZO staklo (4+16+6 mm), 1 staklo niske emisije, međuprostor ispunjen plinom. Vanjska klupčica u alu izvedbi, unutarnja klupčica MDF. Dimenzije: 440 x 105. U=1,40 W/m2K, (Udop=1,80 W/m2K), Uf=2,60 W/m2K, Ug=1,10 W/m2K, Ff=0,80, g┴.=0,60, Fc,H=1,00, Fc,C=0,30
Shema: 406b</t>
  </si>
  <si>
    <t>Vanjski dvodijelni prozor sa jednim otklopnim prozorskim krilom aluminijske izvedbe. Prozor se ugrađuje u ab zid pomoću čeličnih profila. Otvaranje prozora na ventus. Potezni okvir za otvaranje na ventus. Završa obrada plastifikacijom u RAL po odabiru projektanta. Ostakljenje 2-struko IZO staklo (4+16+6 mm), 1 staklo niske emisije, međuprostor ispunjen plinom. Vanjska klupčica u alu izvedbi, unutarnja klupčica MDF. Dimenzije: 355 x 105. U=1,40 W/m2K, (Udop=1,80 W/m2K), Uf=2,60 W/m2K, Ug=1,10 W/m2K, Ff=0,80, g┴.=0,60, Fc,H=1,00, Fc,C=0,30
Shema: 407a</t>
  </si>
  <si>
    <t>Vanjski dvodijelni prozor sa jednim otklopnim prozorskim krilom aluminijske izvedbe. Prozor se ugrađuje u ab zid pomoću čeličnih profila. Otvaranje prozora na ventus. Potezni okvir za otvaranje na ventus. Završa obrada plastifikacijom u RAL po odabiru projektanta. Ostakljenje 2-struko IZO staklo (4+16+6 mm), 1 staklo niske emisije, međuprostor ispunjen plinom. Vanjska klupčica u alu izvedbi, unutarnja klupčica MDF. Dimenzije: 355 x 105. U=1,40 W/m2K, (Udop=1,80 W/m2K), Uf=2,60 W/m2K, Ug=1,10 W/m2K, Ff=0,80, g┴.=0,60, Fc,H=1,00, Fc,C=0,30
Shema: 407b</t>
  </si>
  <si>
    <t>Vanjska dvodijelna stijena sa jednim otklopno-zaokretnim krilom vrata aluminijske Završa obrada plastifikacijom u RAL po odabiru projektanta. Zaštita od sunca: vanjske žaluzine + maska. Dimenzije: 220 x 280. U=1,40 W/m2K, (Udop=1,80 W/m2K), Uf=2,60 W/m2K, Ug=1,10 W/m2K, Ff=0,80, g┴.=0,60, Fc,H=1,00, Fc,C=0,30
Shema: 410</t>
  </si>
  <si>
    <t>Vanjska dvodijelna stijena sa jednim otklopno-zaokretnim krilom vrata aluminijske izvedbe. Stijena se ugrađuje u armiranobetonski zid. Završa obrada plastifikacijom u RAL po odabiru projektanta. Zaštita od sunca: vanjske žaluzine + maska. Dimenzije: 250 x 280. U=1,40 W/m2K, (Udop=1,80 W/m2K), Uf=2,60 W/m2K, Ug=1,10 W/m2K, Ff=0,80, g┴.=0,60, Fc,H=1,00, Fc,C=0,30
Shema: 411a</t>
  </si>
  <si>
    <t>Vanjska dvodijelna stijena sa jednim otklopno-zaokretnim krilom vrata aluminijske izvedbe. Stijena se ugrađuje u armiranobetonski zid. Završa obrada plastifikacijom u RAL po odabiru projektanta. Zaštita od sunca: vanjske žaluzine + maska Dimenzije: 250 x 280. U=1,40 W/m2K, (Udop=1,80 W/m2K), Uf=2,60 W/m2K, Ug=1,10 W/m2K, Ff=0,80, g┴.=0,60, Fc,H=1,00, Fc,C=0,30
Shema: 411b</t>
  </si>
  <si>
    <t>B.9.2.21</t>
  </si>
  <si>
    <t>Vanjski dvodijelni prozor sa jednim zaokretnim prozorskim krilom aluminijske izvedbe za odimljavanje garaže. Prozor se ugrađuje u zid od opeke. Prozori za odimljavanje s elektromotornim otvaranjem spojeni na vatrodojavu!  Završa obrada plastifikacijom u RAL po odabiru projektanta. Ostakljenje 2-struko IZO staklo (4+16+6 mm), 1 staklo niske emisije, međuprostor ispunjen plinom. Vanjska klupčica u alu izvedbi, unutarnja klupčica MDF. Prozor za odimljavanje dimenzija 120x90 cm. Dimenzije: 380x100. U=1,40 W/m2K, (Udop=1,80 W/m2K), Uf=2,60 W/m2K, Ug=1,10 W/m2K, Ff=0,80, g┴.=0,60, Fc,H=1,00, Fc,C=0,30
Shema: 412</t>
  </si>
  <si>
    <t>Vanjska jednokrilna vrata čelične izvedbe. Sa strojarskim rešetkama - dimenzija prema shemi. Vrata se ugrađuju u ab zid. Dimenzije: 90x220. U=2,00 W/m2K. Shema: 503</t>
  </si>
  <si>
    <t>Vanjska jednokrilna vrata čelične izvedbe. Sa strojarskom rešetkom - dimenzija prema shemi. Vrata se ugrađuju u ab zid. Dimenzije: 120x220. U=2,00 W/m2K Shema: 504</t>
  </si>
  <si>
    <t>Dobava i ugradnja fiksnog krovnog prozora za ravni krov, dimenzija 120x120 cm tip kao Velux ili jednakovrijedan proizvod ______________________. Ravno staklo. Ugrađuje se u AB stropnu konstrukciju. 
U=1,64 W/m2K, (Udop=2,50 W/m2K)
Uf=2,60 W/m2K, Ug=1,40 W/m2K, Ff=0,80, g┴.=0,60, Fc,H=1,00, Fc,C=1,00. Sve elemente konstrukcije izraditi od alu-profila. Troslojno staklo. Vanjsko staklo d= 4mm. Boja i površinska obrada prema odabiru projektanta. Komplet sa svim potrebnim okovom i pričvrsnim sredstvima.
Shema: 505.</t>
  </si>
  <si>
    <t>B.10.2.2</t>
  </si>
  <si>
    <t>B.10.2.3</t>
  </si>
  <si>
    <t>B.10.2.4</t>
  </si>
  <si>
    <t>B.10.2.5</t>
  </si>
  <si>
    <t>Vanjski dvodijelni prozor sa jednim zaokretnim prozorskim krilom u aluminijskoj izvedbi za odimljavanje garaže. Vatrootpornosti 30 minuta. Staklo zaokretnog dijela bez zahtjeva za vatrootpornost. Prozor se ugrađuje u zid od opeke. Prozori za odimljavanje s elektromotornim otvaranjem spojeni na vatrodojavu! Prozor za odimljavanje dimenzija 120x90 cm. Dimenzije: 420x100. Shema: P305</t>
  </si>
  <si>
    <t>Vanjski dvodijelni prozor sa dva fiksna prozorska krila aluminijske izvedbe. Vatrootpornosti 30 minuta. Prozor se ugrađuje u zid od opeke. Dimenzije: 420x100 cm. Shema: P306</t>
  </si>
  <si>
    <t>Unutarnja puna zaokretna vrata u aluminijskoj izvedbi. Ugradnja u zid od opeke. Panel vratnog krila u ravnini s profilom. Završa obrada plastifikacijom u RAL po odabiru projektanta. Dimenzije: vrata min 90x220cm. U=2,00 W/m2K, (Udop=2,40 W/m2K)
Shema: 201</t>
  </si>
  <si>
    <t>Unutarnja puna dvokrilna zaokretna vrata u aluminijskoj izvedbi. Ugradnja u armiranobetonski zid. Panel vratnog krila u ravnini s profilom. Završna obrada plastifikacijom u RAL po odabiru projektanta. Dimenzije: vrata min 160x220. Shema: 203</t>
  </si>
  <si>
    <t>Unutarnja četverodijelna ostakljena stijena s dvokrilnim ostakljenim zaokretnim vratima u aluminijskoj izvedbi sa dovratnikom i zaokretnim krilima s hidrauličkim zatvaračem. Panik letva (prema EN 1125) s unutarnje strane. Stijena se montira u ab ploču te ab zid. Završa obrada plastifikacijom u RAL po odabiru projektanta. Ostakljenje: kaljenjo laminirano staklo, boja i uzorak prema izboru projektanta. Vrata na evakuacijskom putu! Dimenzije: vrata min 180x253cm. Shema: 204</t>
  </si>
  <si>
    <t>Vanjski dvodijelni prozor sa jednim otklopno-zaokretnim prozorskim krilom aluminijske izvedbe. Prozor se ugrađuje u ab zid pomoću čeličnih profila. Završa obrada plastifikacijom u RAL po odabiru projektanta. Zaštita od sunca: vanjske žaluzine + maska. Ostakljenje 2-struko IZO staklo (4+16+6 mm), 1 staklo niske emisije, međuprostor ispunjen plinom. Vanjska klupčica u alu izvedbi, unutarnja klupčica MDF. Dimenzije: 250 x 185. U=1,40 W/m2K, (Udop=1,80 W/m2K), Uf=2,60 W/m2K, Ug=1,10 W/m2K, Ff=0,80, g┴.=0,60, Fc,H=1,00, Fc,C=0,30
Shema: 402b</t>
  </si>
  <si>
    <t>Vanjska četverodijelna ostakljena stijena s dvokrilnim ostakljenim zaokretnim vratima u aluminijskoj izvedbi sa dovratnikom i zaokretnim krilima s hidrauličkim zatvaračem.  Panik letva (prema EN 1125) s unutarnje strane. Stijena se montira u ab ploču te ab zid. Završa obrada plastifikacijom u RAL po odabiru projektanta. Ostakljenje: kaljenjo laminirano staklo, boja i uzorak prema izboru projektanta. Vrata na evakuacijskom putu! Dimenzije: vrata min 180x220 cm. U=1,40 W/m2K, (Udop=1,80 W/m2K), Uf=2,60 W/m2K, Ug=1,10 W/m2K, Ff=0,80, g┴.=0,60, Fc,H=1,00, Fc,C=0,30
Shema: 408</t>
  </si>
  <si>
    <t>Vanjska četverodijelna ostakljena stijena s dvokrilnim ostakljenim zaokretnim vratima u aluminijskoj izvedbi sa dovratnikom i zaokretnim krilima s hidrauličkim zatvaračem. Panik letva (prema EN 1125) s unutarnje strane. Stijena se montira u ab ploču te ab zid. Završa obrada plastifikacijom u RAL po odabiru projektanta. Ostakljenje: kaljenjo laminirano staklo, boja i uzorak prema izboru projektanta. Vrata na evakuacijskom putu! Dimenzije: vrata min 180x253 cm. U=1,40 W/m2K, (Udop=1,80 W/m2K), Uf=2,60 W/m2K, Ug=1,10 W/m2K, Ff=0,80, g┴.=0,60, Fc,H=1,00, Fc,C=0,30
Shema: 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</si>
</sst>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kn&quot;_-;\-* #,##0.00\ &quot;kn&quot;_-;_-* &quot;-&quot;??\ &quot;kn&quot;_-;_-@_-"/>
    <numFmt numFmtId="43" formatCode="_-* #,##0.00\ _k_n_-;\-* #,##0.00\ _k_n_-;_-* &quot;-&quot;??\ _k_n_-;_-@_-"/>
    <numFmt numFmtId="164" formatCode="_-* #,##0.00_-;\-* #,##0.00_-;_-* &quot;-&quot;??_-;_-@_-"/>
    <numFmt numFmtId="165" formatCode="_-* #,##0.00\ _k_n_-;\-* #,##0.00\ _k_n_-;_-* \-??\ _k_n_-;_-@_-"/>
    <numFmt numFmtId="166" formatCode="#,##0.00\ &quot;kn&quot;"/>
    <numFmt numFmtId="167" formatCode="_-* #,##0.00_-;\-* #,##0.00_-;_-* \-??_-;_-@_-"/>
    <numFmt numFmtId="168" formatCode="#,##0.0"/>
    <numFmt numFmtId="169" formatCode="General_)"/>
    <numFmt numFmtId="170" formatCode="_-* #,##0.00_K_n_-;\-* #,##0.00_K_n_-;_-* &quot;-&quot;??_K_n_-;_-@_-"/>
    <numFmt numFmtId="171" formatCode="_-* #,##0\ _k_n_-;\-* #,##0\ _k_n_-;_-* &quot;-&quot;??\ _k_n_-;_-@_-"/>
    <numFmt numFmtId="172" formatCode="_-* #,##0.00\ [$kn-41A]_-;\-* #,##0.00\ [$kn-41A]_-;_-* &quot;-&quot;??\ [$kn-41A]_-;_-@_-"/>
    <numFmt numFmtId="173" formatCode="#,##0.00_ ;[Red]\-#,##0.00\ "/>
    <numFmt numFmtId="174" formatCode="#,##0.00\ _K_n"/>
    <numFmt numFmtId="175" formatCode="#,##0.00\ _k_n"/>
    <numFmt numFmtId="176" formatCode="#,##0.00\ [$€-1]"/>
    <numFmt numFmtId="177" formatCode="#,##0.00_ ;\-#,##0.00\ "/>
  </numFmts>
  <fonts count="112">
    <font>
      <sz val="11"/>
      <color theme="1"/>
      <name val="Calibri"/>
      <family val="2"/>
      <charset val="238"/>
      <scheme val="minor"/>
    </font>
    <font>
      <i/>
      <sz val="11"/>
      <color rgb="FF7F7F7F"/>
      <name val="Calibri"/>
      <family val="2"/>
      <charset val="238"/>
      <scheme val="minor"/>
    </font>
    <font>
      <sz val="9"/>
      <color rgb="FF244061"/>
      <name val="Calibri"/>
      <family val="2"/>
      <charset val="238"/>
      <scheme val="minor"/>
    </font>
    <font>
      <sz val="10"/>
      <name val="Arial"/>
      <family val="2"/>
      <charset val="238"/>
    </font>
    <font>
      <b/>
      <sz val="14"/>
      <color theme="1"/>
      <name val="Calibri"/>
      <family val="2"/>
      <charset val="238"/>
      <scheme val="minor"/>
    </font>
    <font>
      <b/>
      <sz val="10"/>
      <name val="Arial"/>
      <family val="2"/>
      <charset val="238"/>
    </font>
    <font>
      <sz val="11"/>
      <color indexed="8"/>
      <name val="Calibri"/>
      <family val="2"/>
      <charset val="238"/>
    </font>
    <font>
      <sz val="11"/>
      <name val="Arial"/>
      <family val="2"/>
      <charset val="238"/>
    </font>
    <font>
      <sz val="10"/>
      <name val="Arial Narrow"/>
      <family val="2"/>
      <charset val="238"/>
    </font>
    <font>
      <sz val="10"/>
      <name val="Arial"/>
      <family val="2"/>
      <charset val="238"/>
    </font>
    <font>
      <b/>
      <sz val="10"/>
      <name val="Arial Narrow"/>
      <family val="2"/>
      <charset val="238"/>
    </font>
    <font>
      <sz val="10"/>
      <color theme="0" tint="-0.499984740745262"/>
      <name val="Arial Narrow"/>
      <family val="2"/>
      <charset val="238"/>
    </font>
    <font>
      <sz val="10"/>
      <color theme="1"/>
      <name val="Arial Narrow"/>
      <family val="2"/>
      <charset val="238"/>
    </font>
    <font>
      <b/>
      <sz val="10"/>
      <color theme="1"/>
      <name val="Arial Narrow"/>
      <family val="2"/>
      <charset val="238"/>
    </font>
    <font>
      <sz val="10"/>
      <color rgb="FF000000"/>
      <name val="Arial Narrow"/>
      <family val="2"/>
      <charset val="238"/>
    </font>
    <font>
      <sz val="11"/>
      <color indexed="8"/>
      <name val="Arial Narrow"/>
      <family val="2"/>
      <charset val="238"/>
    </font>
    <font>
      <b/>
      <sz val="10"/>
      <color rgb="FF000000"/>
      <name val="Arial Narrow"/>
      <family val="2"/>
      <charset val="238"/>
    </font>
    <font>
      <sz val="9"/>
      <name val="Arial"/>
      <family val="2"/>
      <charset val="238"/>
    </font>
    <font>
      <b/>
      <sz val="9"/>
      <name val="Arial"/>
      <family val="2"/>
      <charset val="238"/>
    </font>
    <font>
      <vertAlign val="superscript"/>
      <sz val="10"/>
      <name val="Arial Narrow"/>
      <family val="2"/>
      <charset val="238"/>
    </font>
    <font>
      <sz val="10"/>
      <color indexed="8"/>
      <name val="Arial Narrow"/>
      <family val="2"/>
      <charset val="238"/>
    </font>
    <font>
      <sz val="11"/>
      <color theme="1"/>
      <name val="Calibri"/>
      <family val="2"/>
      <charset val="238"/>
      <scheme val="minor"/>
    </font>
    <font>
      <sz val="11"/>
      <color rgb="FFFF0000"/>
      <name val="Calibri"/>
      <family val="2"/>
      <charset val="238"/>
      <scheme val="minor"/>
    </font>
    <font>
      <sz val="8"/>
      <name val="Arial Narrow"/>
      <family val="2"/>
      <charset val="238"/>
    </font>
    <font>
      <sz val="8"/>
      <color indexed="8"/>
      <name val="Arial Narrow"/>
      <family val="2"/>
      <charset val="238"/>
    </font>
    <font>
      <b/>
      <sz val="10"/>
      <color indexed="8"/>
      <name val="Arial Narrow"/>
      <family val="2"/>
      <charset val="238"/>
    </font>
    <font>
      <b/>
      <sz val="8"/>
      <name val="Arial Narrow"/>
      <family val="2"/>
      <charset val="238"/>
    </font>
    <font>
      <b/>
      <sz val="8"/>
      <color rgb="FFFF0000"/>
      <name val="Arial Narrow"/>
      <family val="2"/>
      <charset val="238"/>
    </font>
    <font>
      <sz val="8"/>
      <color rgb="FFFF0000"/>
      <name val="Arial Narrow"/>
      <family val="2"/>
      <charset val="238"/>
    </font>
    <font>
      <vertAlign val="superscript"/>
      <sz val="8"/>
      <name val="Arial Narrow"/>
      <family val="2"/>
      <charset val="238"/>
    </font>
    <font>
      <i/>
      <sz val="8"/>
      <name val="Arial Narrow"/>
      <family val="2"/>
      <charset val="238"/>
    </font>
    <font>
      <vertAlign val="superscript"/>
      <sz val="10"/>
      <color theme="1"/>
      <name val="Arial"/>
      <family val="2"/>
    </font>
    <font>
      <sz val="8"/>
      <color theme="1"/>
      <name val="Arial Narrow"/>
      <family val="2"/>
      <charset val="238"/>
    </font>
    <font>
      <sz val="10"/>
      <name val="Tahoma"/>
      <family val="2"/>
      <charset val="238"/>
    </font>
    <font>
      <b/>
      <sz val="10"/>
      <name val="Tahoma"/>
      <family val="2"/>
      <charset val="238"/>
    </font>
    <font>
      <b/>
      <sz val="10"/>
      <name val="Arial CE"/>
      <charset val="238"/>
    </font>
    <font>
      <sz val="10"/>
      <name val="Arial CE"/>
      <charset val="238"/>
    </font>
    <font>
      <sz val="11"/>
      <name val="Arial CE"/>
      <charset val="238"/>
    </font>
    <font>
      <sz val="10"/>
      <name val="Arial CE"/>
      <family val="2"/>
      <charset val="238"/>
    </font>
    <font>
      <sz val="8"/>
      <name val="Calibri"/>
      <family val="2"/>
      <charset val="238"/>
    </font>
    <font>
      <sz val="10"/>
      <color rgb="FF0070C0"/>
      <name val="Arial"/>
      <family val="2"/>
      <charset val="238"/>
    </font>
    <font>
      <b/>
      <sz val="10"/>
      <color rgb="FFFF0000"/>
      <name val="Arial Narrow"/>
      <family val="2"/>
      <charset val="238"/>
    </font>
    <font>
      <b/>
      <sz val="8"/>
      <color indexed="8"/>
      <name val="Arial Narrow"/>
      <family val="2"/>
      <charset val="238"/>
    </font>
    <font>
      <b/>
      <sz val="8"/>
      <name val="Arial"/>
      <family val="2"/>
      <charset val="238"/>
    </font>
    <font>
      <sz val="8"/>
      <name val="Arial"/>
      <family val="2"/>
      <charset val="238"/>
    </font>
    <font>
      <b/>
      <sz val="8"/>
      <color theme="1"/>
      <name val="Arial Narrow"/>
      <family val="2"/>
      <charset val="238"/>
    </font>
    <font>
      <sz val="8"/>
      <color theme="1"/>
      <name val="Calibri"/>
      <family val="2"/>
      <charset val="238"/>
      <scheme val="minor"/>
    </font>
    <font>
      <sz val="10"/>
      <name val="Arial"/>
      <family val="2"/>
      <charset val="238"/>
    </font>
    <font>
      <sz val="12"/>
      <name val="Arial"/>
      <family val="2"/>
      <charset val="238"/>
    </font>
    <font>
      <b/>
      <sz val="12"/>
      <name val="Arial"/>
      <family val="2"/>
      <charset val="238"/>
    </font>
    <font>
      <b/>
      <sz val="14"/>
      <name val="Arial"/>
      <family val="2"/>
      <charset val="238"/>
    </font>
    <font>
      <sz val="10"/>
      <color indexed="8"/>
      <name val="Arial"/>
      <family val="2"/>
      <charset val="238"/>
    </font>
    <font>
      <b/>
      <sz val="11"/>
      <name val="Arial"/>
      <family val="2"/>
      <charset val="238"/>
    </font>
    <font>
      <sz val="10"/>
      <name val="Helv"/>
    </font>
    <font>
      <sz val="10"/>
      <name val="Arial"/>
      <family val="2"/>
    </font>
    <font>
      <b/>
      <sz val="10"/>
      <name val="Arial"/>
      <family val="2"/>
    </font>
    <font>
      <b/>
      <sz val="10"/>
      <color indexed="9"/>
      <name val="Arial"/>
      <family val="2"/>
    </font>
    <font>
      <sz val="10"/>
      <color theme="1"/>
      <name val="Arial"/>
      <family val="2"/>
      <charset val="238"/>
    </font>
    <font>
      <b/>
      <sz val="10"/>
      <color theme="1"/>
      <name val="Arial"/>
      <family val="2"/>
      <charset val="238"/>
    </font>
    <font>
      <vertAlign val="superscript"/>
      <sz val="10"/>
      <name val="Arial"/>
      <family val="2"/>
      <charset val="238"/>
    </font>
    <font>
      <sz val="9"/>
      <name val="Arial"/>
      <family val="2"/>
    </font>
    <font>
      <b/>
      <sz val="9"/>
      <name val="Arial"/>
      <family val="2"/>
    </font>
    <font>
      <vertAlign val="superscript"/>
      <sz val="10"/>
      <name val="Arial"/>
      <family val="2"/>
    </font>
    <font>
      <sz val="9"/>
      <color indexed="8"/>
      <name val="Arial"/>
      <family val="2"/>
    </font>
    <font>
      <sz val="10"/>
      <color indexed="8"/>
      <name val="Calibri"/>
      <family val="2"/>
      <charset val="238"/>
    </font>
    <font>
      <sz val="10"/>
      <color indexed="10"/>
      <name val="Arial"/>
      <family val="2"/>
      <charset val="238"/>
    </font>
    <font>
      <vertAlign val="superscript"/>
      <sz val="10"/>
      <name val="Arial CE"/>
      <family val="2"/>
      <charset val="238"/>
    </font>
    <font>
      <i/>
      <sz val="10"/>
      <name val="Arial"/>
      <family val="2"/>
    </font>
    <font>
      <sz val="10"/>
      <name val="Helv"/>
      <charset val="238"/>
    </font>
    <font>
      <b/>
      <u/>
      <sz val="10"/>
      <name val="Arial"/>
      <family val="2"/>
    </font>
    <font>
      <b/>
      <sz val="10"/>
      <name val="Calibri"/>
      <family val="2"/>
      <charset val="238"/>
    </font>
    <font>
      <sz val="10"/>
      <color rgb="FFFF0000"/>
      <name val="Arial"/>
      <family val="2"/>
    </font>
    <font>
      <sz val="10"/>
      <color rgb="FF333333"/>
      <name val="Arial"/>
      <family val="2"/>
      <charset val="238"/>
    </font>
    <font>
      <sz val="9"/>
      <color rgb="FFFF0000"/>
      <name val="Arial"/>
      <family val="2"/>
      <charset val="238"/>
    </font>
    <font>
      <b/>
      <sz val="28"/>
      <color indexed="8"/>
      <name val="SerpentineDBol"/>
      <family val="2"/>
    </font>
    <font>
      <b/>
      <sz val="11"/>
      <color indexed="8"/>
      <name val="Arial"/>
      <family val="2"/>
      <charset val="238"/>
    </font>
    <font>
      <b/>
      <sz val="10"/>
      <color indexed="8"/>
      <name val="BankGothic Md BT"/>
      <family val="2"/>
    </font>
    <font>
      <b/>
      <sz val="10"/>
      <color indexed="8"/>
      <name val="Arial"/>
      <family val="2"/>
      <charset val="238"/>
    </font>
    <font>
      <b/>
      <u/>
      <sz val="11"/>
      <name val="Arial"/>
      <family val="2"/>
    </font>
    <font>
      <b/>
      <u/>
      <sz val="12"/>
      <name val="Arial"/>
      <family val="2"/>
      <charset val="238"/>
    </font>
    <font>
      <sz val="11"/>
      <name val="Arial"/>
      <family val="2"/>
    </font>
    <font>
      <sz val="11"/>
      <color theme="1"/>
      <name val="Arial"/>
      <family val="2"/>
      <charset val="238"/>
    </font>
    <font>
      <b/>
      <sz val="10"/>
      <color indexed="30"/>
      <name val="Arial"/>
      <family val="2"/>
      <charset val="238"/>
    </font>
    <font>
      <sz val="8"/>
      <name val="Arial"/>
      <family val="2"/>
    </font>
    <font>
      <b/>
      <i/>
      <sz val="9"/>
      <name val="Arial"/>
      <family val="2"/>
    </font>
    <font>
      <b/>
      <i/>
      <sz val="10"/>
      <name val="Arial"/>
      <family val="2"/>
      <charset val="238"/>
    </font>
    <font>
      <i/>
      <sz val="9"/>
      <color rgb="FFFF0000"/>
      <name val="Arial"/>
      <family val="2"/>
      <charset val="238"/>
    </font>
    <font>
      <u/>
      <sz val="10"/>
      <name val="Arial"/>
      <family val="2"/>
      <charset val="238"/>
    </font>
    <font>
      <i/>
      <sz val="10"/>
      <name val="Arial"/>
      <family val="2"/>
      <charset val="238"/>
    </font>
    <font>
      <sz val="10"/>
      <name val="DIN"/>
      <charset val="238"/>
    </font>
    <font>
      <sz val="12"/>
      <name val="Arial CE"/>
      <charset val="238"/>
    </font>
    <font>
      <sz val="11"/>
      <color rgb="FFFF0000"/>
      <name val="Arial"/>
      <family val="2"/>
      <charset val="238"/>
    </font>
    <font>
      <b/>
      <sz val="11"/>
      <name val="Arial"/>
      <family val="2"/>
    </font>
    <font>
      <sz val="11"/>
      <color indexed="8"/>
      <name val="Arial"/>
      <family val="2"/>
      <charset val="238"/>
    </font>
    <font>
      <sz val="11"/>
      <color indexed="10"/>
      <name val="Arial"/>
      <family val="2"/>
      <charset val="238"/>
    </font>
    <font>
      <sz val="11"/>
      <name val="Helv"/>
    </font>
    <font>
      <sz val="11"/>
      <name val="UniversalMath1 BT"/>
      <family val="1"/>
      <charset val="2"/>
    </font>
    <font>
      <sz val="11"/>
      <color rgb="FFFF0000"/>
      <name val="Arial"/>
      <family val="2"/>
    </font>
    <font>
      <b/>
      <sz val="11"/>
      <color rgb="FFFF0000"/>
      <name val="Arial"/>
      <family val="2"/>
      <charset val="238"/>
    </font>
    <font>
      <sz val="11"/>
      <color theme="1"/>
      <name val="Arial"/>
      <family val="2"/>
    </font>
    <font>
      <sz val="11"/>
      <name val="Arial"/>
      <family val="1"/>
      <charset val="2"/>
    </font>
    <font>
      <sz val="11"/>
      <color indexed="8"/>
      <name val="Arial"/>
      <family val="2"/>
    </font>
    <font>
      <sz val="11"/>
      <color indexed="9"/>
      <name val="Arial"/>
      <family val="2"/>
    </font>
    <font>
      <vertAlign val="superscript"/>
      <sz val="11"/>
      <name val="Arial"/>
      <family val="2"/>
      <charset val="238"/>
    </font>
    <font>
      <vertAlign val="subscript"/>
      <sz val="11"/>
      <name val="Arial"/>
      <family val="2"/>
      <charset val="238"/>
    </font>
    <font>
      <vertAlign val="superscript"/>
      <sz val="11"/>
      <name val="Arial"/>
      <family val="2"/>
    </font>
    <font>
      <vertAlign val="subscript"/>
      <sz val="11"/>
      <name val="Arial"/>
      <family val="2"/>
    </font>
    <font>
      <u/>
      <sz val="11"/>
      <name val="Arial"/>
      <family val="2"/>
      <charset val="238"/>
    </font>
    <font>
      <b/>
      <sz val="11"/>
      <color rgb="FFFF0000"/>
      <name val="Arial"/>
      <family val="2"/>
    </font>
    <font>
      <b/>
      <sz val="11"/>
      <name val="Arial Narrow"/>
      <family val="2"/>
      <charset val="238"/>
    </font>
    <font>
      <sz val="11"/>
      <color theme="1"/>
      <name val="Arial Narrow"/>
      <family val="2"/>
      <charset val="238"/>
    </font>
    <font>
      <b/>
      <sz val="11"/>
      <color theme="1"/>
      <name val="Arial Narrow"/>
      <family val="2"/>
      <charset val="238"/>
    </font>
  </fonts>
  <fills count="12">
    <fill>
      <patternFill patternType="none"/>
    </fill>
    <fill>
      <patternFill patternType="gray125"/>
    </fill>
    <fill>
      <patternFill patternType="solid">
        <fgColor rgb="FFD9D9D9"/>
        <bgColor rgb="FFC0C0C0"/>
      </patternFill>
    </fill>
    <fill>
      <patternFill patternType="solid">
        <fgColor theme="0" tint="-0.249977111117893"/>
        <bgColor indexed="64"/>
      </patternFill>
    </fill>
    <fill>
      <patternFill patternType="solid">
        <fgColor indexed="27"/>
        <bgColor indexed="64"/>
      </patternFill>
    </fill>
    <fill>
      <patternFill patternType="solid">
        <fgColor indexed="26"/>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1">
    <xf numFmtId="0" fontId="0" fillId="0" borderId="0"/>
    <xf numFmtId="0" fontId="1" fillId="0" borderId="0" applyNumberFormat="0" applyFill="0" applyBorder="0" applyAlignment="0" applyProtection="0"/>
    <xf numFmtId="0" fontId="3" fillId="0" borderId="0"/>
    <xf numFmtId="0" fontId="3" fillId="0" borderId="0"/>
    <xf numFmtId="0" fontId="6" fillId="0" borderId="0"/>
    <xf numFmtId="164" fontId="7" fillId="0" borderId="0" applyFont="0" applyFill="0" applyBorder="0" applyAlignment="0" applyProtection="0"/>
    <xf numFmtId="0" fontId="7" fillId="0" borderId="0"/>
    <xf numFmtId="0" fontId="6" fillId="0" borderId="0"/>
    <xf numFmtId="0" fontId="9" fillId="0" borderId="0"/>
    <xf numFmtId="43" fontId="2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4" fontId="37" fillId="0" borderId="0" applyFont="0" applyFill="0" applyBorder="0" applyAlignment="0" applyProtection="0"/>
    <xf numFmtId="167" fontId="37" fillId="0" borderId="0" applyFill="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47" fillId="0" borderId="0"/>
    <xf numFmtId="4" fontId="7" fillId="0" borderId="0">
      <alignment horizontal="justify" vertical="justify"/>
    </xf>
    <xf numFmtId="0" fontId="53" fillId="0" borderId="0"/>
    <xf numFmtId="0" fontId="3" fillId="0" borderId="0"/>
    <xf numFmtId="0" fontId="3" fillId="0" borderId="0"/>
    <xf numFmtId="0" fontId="21" fillId="0" borderId="0"/>
    <xf numFmtId="0" fontId="68" fillId="0" borderId="0"/>
    <xf numFmtId="0" fontId="53" fillId="0" borderId="0"/>
    <xf numFmtId="0" fontId="3" fillId="0" borderId="0"/>
    <xf numFmtId="0" fontId="48" fillId="0" borderId="0"/>
    <xf numFmtId="43" fontId="47" fillId="0" borderId="0" applyFont="0" applyFill="0" applyBorder="0" applyAlignment="0" applyProtection="0"/>
    <xf numFmtId="0" fontId="81"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47" fillId="0" borderId="0"/>
    <xf numFmtId="0" fontId="3" fillId="0" borderId="0"/>
    <xf numFmtId="0" fontId="90" fillId="0" borderId="0"/>
    <xf numFmtId="0" fontId="36" fillId="0" borderId="0"/>
    <xf numFmtId="0" fontId="3" fillId="0" borderId="0"/>
    <xf numFmtId="43" fontId="3" fillId="0" borderId="0" applyFont="0" applyFill="0" applyBorder="0" applyAlignment="0" applyProtection="0"/>
  </cellStyleXfs>
  <cellXfs count="1266">
    <xf numFmtId="0" fontId="0" fillId="0" borderId="0" xfId="0"/>
    <xf numFmtId="0" fontId="2" fillId="0" borderId="0" xfId="0" applyFont="1"/>
    <xf numFmtId="0" fontId="4" fillId="0" borderId="0" xfId="0" applyFont="1" applyAlignment="1">
      <alignment horizontal="center"/>
    </xf>
    <xf numFmtId="0" fontId="0" fillId="0" borderId="0" xfId="0" applyAlignment="1">
      <alignment vertical="top" wrapText="1"/>
    </xf>
    <xf numFmtId="0" fontId="11" fillId="0" borderId="0" xfId="8" applyFont="1" applyAlignment="1">
      <alignment horizontal="left" vertical="top"/>
    </xf>
    <xf numFmtId="0" fontId="12" fillId="0" borderId="0" xfId="0" applyFont="1"/>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xf numFmtId="0" fontId="13" fillId="0" borderId="1" xfId="0" applyFont="1" applyBorder="1"/>
    <xf numFmtId="1" fontId="10" fillId="3" borderId="0" xfId="0" applyNumberFormat="1" applyFont="1" applyFill="1" applyAlignment="1">
      <alignment horizontal="center" vertical="center"/>
    </xf>
    <xf numFmtId="0" fontId="10" fillId="3" borderId="0" xfId="0" applyFont="1" applyFill="1" applyAlignment="1">
      <alignment horizontal="center" vertical="center"/>
    </xf>
    <xf numFmtId="0" fontId="14" fillId="0" borderId="0" xfId="0" applyFont="1"/>
    <xf numFmtId="0" fontId="10" fillId="0" borderId="5" xfId="1" applyFont="1" applyBorder="1" applyAlignment="1">
      <alignment horizontal="center"/>
    </xf>
    <xf numFmtId="165" fontId="10" fillId="0" borderId="5" xfId="1" applyNumberFormat="1" applyFont="1" applyBorder="1" applyAlignment="1">
      <alignment horizontal="left" wrapText="1"/>
    </xf>
    <xf numFmtId="0" fontId="10" fillId="0" borderId="5" xfId="1" applyFont="1" applyBorder="1" applyAlignment="1">
      <alignment horizontal="center" wrapText="1"/>
    </xf>
    <xf numFmtId="0" fontId="10" fillId="0" borderId="0" xfId="1" applyFont="1" applyAlignment="1">
      <alignment horizontal="center"/>
    </xf>
    <xf numFmtId="165" fontId="10" fillId="0" borderId="0" xfId="1" applyNumberFormat="1" applyFont="1" applyAlignment="1">
      <alignment horizontal="left" wrapText="1"/>
    </xf>
    <xf numFmtId="0" fontId="10" fillId="0" borderId="0" xfId="1" applyFont="1" applyAlignment="1">
      <alignment horizontal="center" wrapText="1"/>
    </xf>
    <xf numFmtId="0" fontId="14" fillId="0" borderId="0" xfId="0" applyFont="1" applyAlignment="1">
      <alignment horizontal="center" vertical="top"/>
    </xf>
    <xf numFmtId="0" fontId="14" fillId="0" borderId="6" xfId="0" applyFont="1" applyBorder="1" applyAlignment="1">
      <alignment horizontal="center" vertical="top"/>
    </xf>
    <xf numFmtId="0" fontId="14" fillId="0" borderId="6" xfId="1" applyFont="1" applyBorder="1" applyAlignment="1">
      <alignment horizontal="left" vertical="top" wrapText="1"/>
    </xf>
    <xf numFmtId="0" fontId="14" fillId="0" borderId="1" xfId="0" applyFont="1" applyBorder="1" applyAlignment="1">
      <alignment horizontal="center" vertical="top"/>
    </xf>
    <xf numFmtId="0" fontId="14" fillId="0" borderId="1" xfId="1" applyFont="1" applyBorder="1" applyAlignment="1">
      <alignment horizontal="left" vertical="top" wrapText="1"/>
    </xf>
    <xf numFmtId="0" fontId="14" fillId="0" borderId="1" xfId="0" applyFont="1" applyBorder="1" applyAlignment="1">
      <alignment horizontal="center"/>
    </xf>
    <xf numFmtId="0" fontId="10" fillId="0" borderId="3" xfId="1" applyFont="1" applyBorder="1" applyAlignment="1">
      <alignment horizontal="center" vertical="top"/>
    </xf>
    <xf numFmtId="0" fontId="10" fillId="0" borderId="2" xfId="1" applyFont="1" applyBorder="1" applyAlignment="1">
      <alignment horizontal="left" vertical="top" wrapText="1"/>
    </xf>
    <xf numFmtId="0" fontId="8" fillId="0" borderId="2" xfId="1" applyFont="1" applyBorder="1" applyAlignment="1">
      <alignment horizontal="left"/>
    </xf>
    <xf numFmtId="0" fontId="15" fillId="0" borderId="0" xfId="7" applyFont="1"/>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8" xfId="0" applyFont="1" applyBorder="1" applyAlignment="1">
      <alignment horizontal="center"/>
    </xf>
    <xf numFmtId="0" fontId="14" fillId="0" borderId="9" xfId="0" applyFont="1" applyBorder="1" applyAlignment="1">
      <alignment horizontal="center" vertical="top"/>
    </xf>
    <xf numFmtId="0" fontId="14" fillId="0" borderId="9" xfId="0" applyFont="1" applyBorder="1" applyAlignment="1">
      <alignment horizontal="center"/>
    </xf>
    <xf numFmtId="0" fontId="14" fillId="0" borderId="0" xfId="0" applyFont="1" applyAlignment="1">
      <alignment horizontal="center"/>
    </xf>
    <xf numFmtId="0" fontId="14" fillId="0" borderId="7" xfId="1" applyFont="1" applyBorder="1" applyAlignment="1">
      <alignment horizontal="left" vertical="top" wrapText="1"/>
    </xf>
    <xf numFmtId="0" fontId="14" fillId="0" borderId="7" xfId="0" applyFont="1" applyBorder="1" applyAlignment="1">
      <alignment horizontal="center"/>
    </xf>
    <xf numFmtId="0" fontId="14" fillId="0" borderId="8" xfId="1" applyFont="1" applyBorder="1" applyAlignment="1">
      <alignment horizontal="left" vertical="top" wrapText="1"/>
    </xf>
    <xf numFmtId="0" fontId="14" fillId="0" borderId="9" xfId="1" applyFont="1" applyBorder="1" applyAlignment="1">
      <alignment horizontal="left" vertical="top" wrapText="1"/>
    </xf>
    <xf numFmtId="0" fontId="14" fillId="0" borderId="7" xfId="0" applyFont="1" applyBorder="1"/>
    <xf numFmtId="0" fontId="10" fillId="0" borderId="2" xfId="1" applyFont="1" applyBorder="1" applyAlignment="1">
      <alignment horizontal="left" vertical="top"/>
    </xf>
    <xf numFmtId="4" fontId="8" fillId="0" borderId="1" xfId="0" applyNumberFormat="1" applyFont="1" applyBorder="1" applyAlignment="1">
      <alignment horizontal="left"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4" fontId="8" fillId="0" borderId="8" xfId="0" applyNumberFormat="1" applyFont="1" applyBorder="1" applyAlignment="1">
      <alignment horizontal="justify" wrapText="1"/>
    </xf>
    <xf numFmtId="4" fontId="8" fillId="0" borderId="9" xfId="0" applyNumberFormat="1" applyFont="1" applyBorder="1" applyAlignment="1">
      <alignment horizontal="justify" wrapText="1"/>
    </xf>
    <xf numFmtId="0" fontId="16" fillId="0" borderId="7" xfId="1" applyFont="1" applyBorder="1" applyAlignment="1">
      <alignment horizontal="left" vertical="top" wrapText="1"/>
    </xf>
    <xf numFmtId="0" fontId="14" fillId="0" borderId="8" xfId="1" quotePrefix="1" applyFont="1" applyBorder="1" applyAlignment="1">
      <alignment horizontal="left" vertical="top" wrapText="1"/>
    </xf>
    <xf numFmtId="0" fontId="16" fillId="0" borderId="0" xfId="0" applyFont="1" applyAlignment="1">
      <alignment wrapText="1"/>
    </xf>
    <xf numFmtId="0" fontId="14" fillId="0" borderId="0" xfId="0" applyFont="1" applyAlignment="1">
      <alignment wrapText="1"/>
    </xf>
    <xf numFmtId="0" fontId="16" fillId="0" borderId="6" xfId="0" applyFont="1" applyBorder="1" applyAlignment="1">
      <alignment wrapText="1"/>
    </xf>
    <xf numFmtId="0" fontId="14" fillId="0" borderId="6" xfId="0" applyFont="1" applyBorder="1" applyAlignment="1">
      <alignment horizontal="center"/>
    </xf>
    <xf numFmtId="0" fontId="12" fillId="0" borderId="7" xfId="1" applyFont="1" applyBorder="1" applyAlignment="1">
      <alignment horizontal="left" vertical="top" wrapText="1"/>
    </xf>
    <xf numFmtId="0" fontId="10" fillId="2" borderId="1" xfId="1" applyFont="1" applyFill="1" applyBorder="1" applyAlignment="1">
      <alignment horizontal="center" vertical="center" wrapText="1"/>
    </xf>
    <xf numFmtId="4" fontId="10" fillId="0" borderId="5" xfId="1" applyNumberFormat="1" applyFont="1" applyBorder="1" applyAlignment="1">
      <alignment horizontal="right" wrapText="1"/>
    </xf>
    <xf numFmtId="4" fontId="10" fillId="0" borderId="0" xfId="1" applyNumberFormat="1" applyFont="1" applyAlignment="1">
      <alignment horizontal="right" wrapText="1"/>
    </xf>
    <xf numFmtId="0" fontId="14" fillId="0" borderId="6" xfId="1" applyFont="1" applyBorder="1" applyAlignment="1">
      <alignment horizontal="right" vertical="top" wrapText="1"/>
    </xf>
    <xf numFmtId="4" fontId="14" fillId="0" borderId="1" xfId="0" applyNumberFormat="1" applyFont="1" applyBorder="1" applyAlignment="1">
      <alignment horizontal="right"/>
    </xf>
    <xf numFmtId="4" fontId="10" fillId="0" borderId="1" xfId="1" applyNumberFormat="1" applyFont="1" applyBorder="1" applyAlignment="1">
      <alignment horizontal="right"/>
    </xf>
    <xf numFmtId="0" fontId="14" fillId="0" borderId="0" xfId="0" applyFont="1" applyAlignment="1">
      <alignment horizontal="right"/>
    </xf>
    <xf numFmtId="4" fontId="14" fillId="0" borderId="0" xfId="0" applyNumberFormat="1" applyFont="1" applyAlignment="1">
      <alignment horizontal="right"/>
    </xf>
    <xf numFmtId="4" fontId="14" fillId="0" borderId="7" xfId="0" applyNumberFormat="1" applyFont="1" applyBorder="1" applyAlignment="1">
      <alignment horizontal="right"/>
    </xf>
    <xf numFmtId="4" fontId="14" fillId="0" borderId="8" xfId="0" applyNumberFormat="1" applyFont="1" applyBorder="1" applyAlignment="1">
      <alignment horizontal="right"/>
    </xf>
    <xf numFmtId="4" fontId="14" fillId="0" borderId="9" xfId="0" applyNumberFormat="1" applyFont="1" applyBorder="1" applyAlignment="1">
      <alignment horizontal="right"/>
    </xf>
    <xf numFmtId="0" fontId="14" fillId="0" borderId="7" xfId="0" applyFont="1" applyBorder="1" applyAlignment="1">
      <alignment horizontal="right"/>
    </xf>
    <xf numFmtId="4" fontId="14" fillId="0" borderId="6" xfId="0" applyNumberFormat="1" applyFont="1" applyBorder="1" applyAlignment="1">
      <alignment horizontal="right"/>
    </xf>
    <xf numFmtId="4" fontId="8" fillId="0" borderId="4" xfId="1" applyNumberFormat="1" applyFont="1" applyBorder="1" applyAlignment="1">
      <alignment horizontal="right"/>
    </xf>
    <xf numFmtId="4" fontId="8" fillId="0" borderId="2" xfId="1" applyNumberFormat="1" applyFont="1" applyBorder="1" applyAlignment="1">
      <alignment horizontal="right"/>
    </xf>
    <xf numFmtId="0" fontId="14" fillId="0" borderId="6" xfId="1" applyFont="1" applyBorder="1" applyAlignment="1">
      <alignment horizontal="right" wrapText="1"/>
    </xf>
    <xf numFmtId="0" fontId="10" fillId="2" borderId="1" xfId="1" applyFont="1" applyFill="1" applyBorder="1" applyAlignment="1">
      <alignment horizontal="center" vertical="center"/>
    </xf>
    <xf numFmtId="165" fontId="10" fillId="2" borderId="1" xfId="1" applyNumberFormat="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23" fillId="4" borderId="1" xfId="0" applyFont="1" applyFill="1" applyBorder="1" applyAlignment="1">
      <alignment horizontal="center" wrapText="1"/>
    </xf>
    <xf numFmtId="0" fontId="24" fillId="4" borderId="1" xfId="0" applyFont="1" applyFill="1" applyBorder="1" applyAlignment="1">
      <alignment horizontal="center" wrapText="1"/>
    </xf>
    <xf numFmtId="43" fontId="20" fillId="5" borderId="1" xfId="0" applyNumberFormat="1" applyFont="1" applyFill="1" applyBorder="1" applyAlignment="1">
      <alignment horizontal="right" vertical="center" wrapText="1"/>
    </xf>
    <xf numFmtId="0" fontId="26" fillId="0" borderId="1" xfId="0" applyFont="1" applyBorder="1" applyAlignment="1">
      <alignment horizontal="left" vertical="top" wrapText="1"/>
    </xf>
    <xf numFmtId="0" fontId="27" fillId="0" borderId="1" xfId="0" applyFont="1" applyBorder="1" applyAlignment="1">
      <alignment horizontal="left" wrapText="1"/>
    </xf>
    <xf numFmtId="0" fontId="26" fillId="0" borderId="1" xfId="0" applyFont="1" applyBorder="1" applyAlignment="1">
      <alignment horizontal="left" wrapText="1"/>
    </xf>
    <xf numFmtId="0" fontId="23" fillId="0" borderId="1" xfId="0" applyFont="1" applyBorder="1" applyAlignment="1">
      <alignment horizontal="left" vertical="top" wrapText="1"/>
    </xf>
    <xf numFmtId="0" fontId="10" fillId="0" borderId="1" xfId="0" applyFont="1" applyBorder="1" applyAlignment="1">
      <alignment horizontal="left" vertical="top" wrapText="1"/>
    </xf>
    <xf numFmtId="49" fontId="26" fillId="0" borderId="1" xfId="0" applyNumberFormat="1" applyFont="1" applyBorder="1" applyAlignment="1">
      <alignment horizontal="left" vertical="top"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2" fillId="4" borderId="1" xfId="0" applyFont="1" applyFill="1" applyBorder="1" applyAlignment="1">
      <alignment horizontal="righ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44" fillId="0" borderId="1" xfId="2" applyFont="1" applyBorder="1" applyAlignment="1">
      <alignment vertical="center" wrapText="1"/>
    </xf>
    <xf numFmtId="171" fontId="44" fillId="0" borderId="1" xfId="18" applyNumberFormat="1" applyFont="1" applyBorder="1" applyAlignment="1">
      <alignment horizontal="center" vertical="center" wrapText="1"/>
    </xf>
    <xf numFmtId="0" fontId="43" fillId="0" borderId="1" xfId="2" applyFont="1" applyBorder="1" applyAlignment="1">
      <alignment vertical="center" wrapText="1"/>
    </xf>
    <xf numFmtId="0" fontId="43" fillId="0" borderId="7" xfId="2" applyFont="1" applyBorder="1" applyAlignment="1">
      <alignment vertical="center" wrapText="1"/>
    </xf>
    <xf numFmtId="171" fontId="44" fillId="0" borderId="7" xfId="18" applyNumberFormat="1" applyFont="1" applyBorder="1" applyAlignment="1">
      <alignment horizontal="center" vertical="center" wrapText="1"/>
    </xf>
    <xf numFmtId="0" fontId="43" fillId="0" borderId="16" xfId="2" applyFont="1" applyBorder="1" applyAlignment="1">
      <alignment vertical="center" wrapText="1"/>
    </xf>
    <xf numFmtId="171" fontId="44" fillId="0" borderId="16" xfId="18" applyNumberFormat="1" applyFont="1" applyBorder="1" applyAlignment="1">
      <alignment horizontal="center" vertical="center" wrapText="1"/>
    </xf>
    <xf numFmtId="4" fontId="44" fillId="0" borderId="0" xfId="2" applyNumberFormat="1" applyFont="1" applyAlignment="1">
      <alignment horizontal="justify"/>
    </xf>
    <xf numFmtId="0" fontId="44" fillId="0" borderId="0" xfId="2" applyFont="1" applyAlignment="1">
      <alignment vertical="center" wrapText="1"/>
    </xf>
    <xf numFmtId="0" fontId="44" fillId="7" borderId="6" xfId="2" applyFont="1" applyFill="1" applyBorder="1" applyAlignment="1">
      <alignment horizontal="center" vertical="center"/>
    </xf>
    <xf numFmtId="171" fontId="44" fillId="0" borderId="0" xfId="18" applyNumberFormat="1" applyFont="1" applyAlignment="1">
      <alignment horizontal="center" vertical="center" wrapText="1"/>
    </xf>
    <xf numFmtId="0" fontId="46" fillId="0" borderId="0" xfId="0" applyFont="1"/>
    <xf numFmtId="49" fontId="47" fillId="0" borderId="0" xfId="19" applyNumberFormat="1" applyAlignment="1">
      <alignment horizontal="center" vertical="top"/>
    </xf>
    <xf numFmtId="0" fontId="47" fillId="0" borderId="0" xfId="19" applyAlignment="1">
      <alignment horizontal="center" vertical="top"/>
    </xf>
    <xf numFmtId="4" fontId="47" fillId="0" borderId="0" xfId="19" applyNumberFormat="1" applyAlignment="1">
      <alignment vertical="top"/>
    </xf>
    <xf numFmtId="0" fontId="47" fillId="0" borderId="0" xfId="19" applyAlignment="1">
      <alignment vertical="top"/>
    </xf>
    <xf numFmtId="0" fontId="47" fillId="0" borderId="0" xfId="19"/>
    <xf numFmtId="0" fontId="3" fillId="0" borderId="0" xfId="19" applyFont="1" applyAlignment="1">
      <alignment vertical="center"/>
    </xf>
    <xf numFmtId="0" fontId="3" fillId="0" borderId="0" xfId="19" applyFont="1"/>
    <xf numFmtId="49" fontId="47" fillId="0" borderId="0" xfId="19" applyNumberFormat="1" applyAlignment="1">
      <alignment horizontal="left" vertical="top"/>
    </xf>
    <xf numFmtId="49" fontId="3" fillId="0" borderId="0" xfId="19" applyNumberFormat="1" applyFont="1" applyAlignment="1">
      <alignment horizontal="left" vertical="top"/>
    </xf>
    <xf numFmtId="49" fontId="5" fillId="0" borderId="0" xfId="19" applyNumberFormat="1" applyFont="1" applyAlignment="1">
      <alignment horizontal="left" vertical="top"/>
    </xf>
    <xf numFmtId="4" fontId="3" fillId="0" borderId="0" xfId="19" applyNumberFormat="1" applyFont="1" applyAlignment="1">
      <alignment vertical="top"/>
    </xf>
    <xf numFmtId="2" fontId="3" fillId="0" borderId="0" xfId="19" applyNumberFormat="1" applyFont="1" applyAlignment="1">
      <alignment vertical="top"/>
    </xf>
    <xf numFmtId="0" fontId="3" fillId="0" borderId="0" xfId="19" applyFont="1" applyAlignment="1">
      <alignment vertical="top"/>
    </xf>
    <xf numFmtId="49" fontId="17" fillId="0" borderId="0" xfId="19" applyNumberFormat="1" applyFont="1" applyAlignment="1">
      <alignment horizontal="center" vertical="top"/>
    </xf>
    <xf numFmtId="0" fontId="17" fillId="0" borderId="0" xfId="19" applyFont="1" applyAlignment="1">
      <alignment vertical="top"/>
    </xf>
    <xf numFmtId="2" fontId="47" fillId="0" borderId="0" xfId="19" applyNumberFormat="1" applyAlignment="1">
      <alignment vertical="top"/>
    </xf>
    <xf numFmtId="3" fontId="3" fillId="0" borderId="0" xfId="19" applyNumberFormat="1" applyFont="1" applyAlignment="1">
      <alignment horizontal="center" vertical="top"/>
    </xf>
    <xf numFmtId="1" fontId="54" fillId="0" borderId="0" xfId="19" applyNumberFormat="1" applyFont="1" applyAlignment="1">
      <alignment horizontal="center" vertical="top"/>
    </xf>
    <xf numFmtId="0" fontId="3" fillId="0" borderId="0" xfId="19" applyFont="1" applyAlignment="1">
      <alignment horizontal="center" vertical="top"/>
    </xf>
    <xf numFmtId="4" fontId="5" fillId="0" borderId="0" xfId="19" applyNumberFormat="1" applyFont="1" applyAlignment="1">
      <alignment vertical="top"/>
    </xf>
    <xf numFmtId="0" fontId="54" fillId="0" borderId="0" xfId="19" applyFont="1" applyAlignment="1">
      <alignment horizontal="center" vertical="top"/>
    </xf>
    <xf numFmtId="49" fontId="54" fillId="0" borderId="0" xfId="19" applyNumberFormat="1" applyFont="1" applyAlignment="1">
      <alignment horizontal="left" vertical="top"/>
    </xf>
    <xf numFmtId="49" fontId="3" fillId="0" borderId="0" xfId="19" applyNumberFormat="1" applyFont="1" applyAlignment="1">
      <alignment vertical="top"/>
    </xf>
    <xf numFmtId="49" fontId="54" fillId="0" borderId="0" xfId="19" applyNumberFormat="1" applyFont="1" applyAlignment="1">
      <alignment horizontal="justify" vertical="top"/>
    </xf>
    <xf numFmtId="49" fontId="3" fillId="0" borderId="0" xfId="19" applyNumberFormat="1" applyFont="1" applyAlignment="1">
      <alignment horizontal="justify" vertical="top"/>
    </xf>
    <xf numFmtId="49" fontId="5" fillId="0" borderId="0" xfId="19" applyNumberFormat="1" applyFont="1" applyAlignment="1">
      <alignment horizontal="justify" vertical="top"/>
    </xf>
    <xf numFmtId="0" fontId="5" fillId="0" borderId="0" xfId="19" applyFont="1" applyAlignment="1">
      <alignment horizontal="center" vertical="top"/>
    </xf>
    <xf numFmtId="49" fontId="54" fillId="0" borderId="0" xfId="19" applyNumberFormat="1" applyFont="1" applyAlignment="1">
      <alignment vertical="top"/>
    </xf>
    <xf numFmtId="49" fontId="55" fillId="0" borderId="0" xfId="19" applyNumberFormat="1" applyFont="1" applyAlignment="1">
      <alignment horizontal="justify" vertical="top"/>
    </xf>
    <xf numFmtId="49" fontId="55" fillId="8" borderId="3" xfId="21" applyNumberFormat="1" applyFont="1" applyFill="1" applyBorder="1" applyAlignment="1">
      <alignment horizontal="center" vertical="top" wrapText="1"/>
    </xf>
    <xf numFmtId="49" fontId="55" fillId="8" borderId="1" xfId="21" applyNumberFormat="1" applyFont="1" applyFill="1" applyBorder="1" applyAlignment="1">
      <alignment horizontal="center" vertical="top"/>
    </xf>
    <xf numFmtId="0" fontId="55" fillId="8" borderId="1" xfId="21" applyFont="1" applyFill="1" applyBorder="1" applyAlignment="1">
      <alignment horizontal="center" vertical="top" wrapText="1"/>
    </xf>
    <xf numFmtId="0" fontId="55" fillId="8" borderId="4" xfId="21" applyFont="1" applyFill="1" applyBorder="1" applyAlignment="1">
      <alignment horizontal="center" vertical="top" wrapText="1"/>
    </xf>
    <xf numFmtId="2" fontId="54" fillId="0" borderId="0" xfId="19" applyNumberFormat="1" applyFont="1" applyAlignment="1">
      <alignment vertical="top"/>
    </xf>
    <xf numFmtId="49" fontId="54" fillId="0" borderId="0" xfId="19" applyNumberFormat="1" applyFont="1" applyAlignment="1">
      <alignment horizontal="center" vertical="top"/>
    </xf>
    <xf numFmtId="4" fontId="54" fillId="0" borderId="0" xfId="19" applyNumberFormat="1" applyFont="1" applyAlignment="1">
      <alignment vertical="top"/>
    </xf>
    <xf numFmtId="49" fontId="55" fillId="0" borderId="0" xfId="19" applyNumberFormat="1" applyFont="1" applyAlignment="1">
      <alignment horizontal="center" vertical="top"/>
    </xf>
    <xf numFmtId="0" fontId="54" fillId="0" borderId="0" xfId="19" applyFont="1" applyAlignment="1">
      <alignment vertical="top"/>
    </xf>
    <xf numFmtId="4" fontId="54" fillId="0" borderId="0" xfId="19" applyNumberFormat="1" applyFont="1" applyAlignment="1" applyProtection="1">
      <alignment vertical="top"/>
      <protection locked="0"/>
    </xf>
    <xf numFmtId="0" fontId="54" fillId="0" borderId="0" xfId="19" applyFont="1" applyAlignment="1">
      <alignment horizontal="left" vertical="top" wrapText="1"/>
    </xf>
    <xf numFmtId="0" fontId="55" fillId="0" borderId="0" xfId="19" applyFont="1" applyAlignment="1">
      <alignment horizontal="left" vertical="top" wrapText="1"/>
    </xf>
    <xf numFmtId="0" fontId="54" fillId="0" borderId="0" xfId="19" applyFont="1" applyAlignment="1">
      <alignment horizontal="center"/>
    </xf>
    <xf numFmtId="0" fontId="54" fillId="0" borderId="0" xfId="19" applyFont="1"/>
    <xf numFmtId="4" fontId="54" fillId="0" borderId="0" xfId="19" applyNumberFormat="1" applyFont="1" applyAlignment="1">
      <alignment horizontal="right"/>
    </xf>
    <xf numFmtId="173" fontId="56" fillId="0" borderId="0" xfId="19" applyNumberFormat="1" applyFont="1" applyAlignment="1">
      <alignment horizontal="right"/>
    </xf>
    <xf numFmtId="0" fontId="3" fillId="0" borderId="0" xfId="11" applyAlignment="1">
      <alignment horizontal="center" vertical="center"/>
    </xf>
    <xf numFmtId="0" fontId="3" fillId="0" borderId="0" xfId="11" applyAlignment="1">
      <alignment horizontal="justify" vertical="top" wrapText="1"/>
    </xf>
    <xf numFmtId="173" fontId="3" fillId="0" borderId="0" xfId="11" applyNumberFormat="1" applyAlignment="1">
      <alignment horizontal="center" vertical="center"/>
    </xf>
    <xf numFmtId="173" fontId="3" fillId="0" borderId="0" xfId="19" applyNumberFormat="1" applyFont="1" applyAlignment="1">
      <alignment horizontal="center" vertical="center" wrapText="1"/>
    </xf>
    <xf numFmtId="173" fontId="5" fillId="0" borderId="0" xfId="19" applyNumberFormat="1" applyFont="1" applyAlignment="1">
      <alignment horizontal="right"/>
    </xf>
    <xf numFmtId="0" fontId="5" fillId="0" borderId="0" xfId="11" applyFont="1" applyAlignment="1">
      <alignment horizontal="center" vertical="center"/>
    </xf>
    <xf numFmtId="0" fontId="5" fillId="0" borderId="0" xfId="11" applyFont="1" applyAlignment="1">
      <alignment horizontal="justify" vertical="top" wrapText="1"/>
    </xf>
    <xf numFmtId="173" fontId="5" fillId="0" borderId="0" xfId="19" applyNumberFormat="1" applyFont="1" applyAlignment="1">
      <alignment horizontal="center" vertical="center"/>
    </xf>
    <xf numFmtId="173" fontId="5" fillId="0" borderId="0" xfId="19" applyNumberFormat="1" applyFont="1" applyAlignment="1">
      <alignment horizontal="right" vertical="center"/>
    </xf>
    <xf numFmtId="49" fontId="57" fillId="0" borderId="0" xfId="19" applyNumberFormat="1" applyFont="1" applyAlignment="1">
      <alignment horizontal="justify" vertical="top"/>
    </xf>
    <xf numFmtId="4" fontId="54" fillId="0" borderId="0" xfId="19" applyNumberFormat="1" applyFont="1" applyAlignment="1">
      <alignment vertical="top" wrapText="1"/>
    </xf>
    <xf numFmtId="0" fontId="3" fillId="0" borderId="0" xfId="11" applyAlignment="1">
      <alignment horizontal="left" vertical="center" wrapText="1"/>
    </xf>
    <xf numFmtId="173" fontId="3" fillId="0" borderId="0" xfId="19" applyNumberFormat="1" applyFont="1" applyAlignment="1">
      <alignment horizontal="center" vertical="center"/>
    </xf>
    <xf numFmtId="0" fontId="5" fillId="3" borderId="0" xfId="11" applyFont="1" applyFill="1" applyAlignment="1">
      <alignment horizontal="center" vertical="center"/>
    </xf>
    <xf numFmtId="0" fontId="5" fillId="3" borderId="0" xfId="11" applyFont="1" applyFill="1" applyAlignment="1">
      <alignment horizontal="justify" vertical="top" wrapText="1"/>
    </xf>
    <xf numFmtId="173" fontId="3" fillId="3" borderId="0" xfId="11" applyNumberFormat="1" applyFill="1" applyAlignment="1">
      <alignment horizontal="center" vertical="center"/>
    </xf>
    <xf numFmtId="0" fontId="54" fillId="0" borderId="0" xfId="11" applyFont="1" applyAlignment="1">
      <alignment horizontal="justify" vertical="top" wrapText="1"/>
    </xf>
    <xf numFmtId="0" fontId="3" fillId="0" borderId="6" xfId="11" applyBorder="1" applyAlignment="1">
      <alignment horizontal="justify" vertical="top" wrapText="1"/>
    </xf>
    <xf numFmtId="173" fontId="3" fillId="0" borderId="6" xfId="11" applyNumberFormat="1" applyBorder="1" applyAlignment="1">
      <alignment horizontal="center" vertical="center"/>
    </xf>
    <xf numFmtId="0" fontId="3" fillId="0" borderId="6" xfId="11" applyBorder="1" applyAlignment="1">
      <alignment horizontal="center" vertical="center"/>
    </xf>
    <xf numFmtId="173" fontId="5" fillId="0" borderId="0" xfId="11" applyNumberFormat="1" applyFont="1" applyAlignment="1">
      <alignment horizontal="center" vertical="center"/>
    </xf>
    <xf numFmtId="49" fontId="3" fillId="0" borderId="0" xfId="19" applyNumberFormat="1" applyFont="1" applyAlignment="1">
      <alignment horizontal="center" vertical="center"/>
    </xf>
    <xf numFmtId="0" fontId="3" fillId="0" borderId="0" xfId="19" applyFont="1" applyAlignment="1">
      <alignment horizontal="justify" vertical="top" wrapText="1"/>
    </xf>
    <xf numFmtId="0" fontId="3" fillId="0" borderId="0" xfId="19" applyFont="1" applyAlignment="1">
      <alignment horizontal="center" vertical="center"/>
    </xf>
    <xf numFmtId="49" fontId="54" fillId="0" borderId="17" xfId="19" applyNumberFormat="1" applyFont="1" applyBorder="1" applyAlignment="1">
      <alignment horizontal="center" vertical="top"/>
    </xf>
    <xf numFmtId="49" fontId="54" fillId="0" borderId="17" xfId="19" applyNumberFormat="1" applyFont="1" applyBorder="1" applyAlignment="1">
      <alignment horizontal="left" vertical="top"/>
    </xf>
    <xf numFmtId="0" fontId="54" fillId="0" borderId="17" xfId="19" applyFont="1" applyBorder="1" applyAlignment="1">
      <alignment horizontal="right" vertical="top"/>
    </xf>
    <xf numFmtId="0" fontId="55" fillId="0" borderId="17" xfId="19" applyFont="1" applyBorder="1" applyAlignment="1">
      <alignment horizontal="right" vertical="top"/>
    </xf>
    <xf numFmtId="4" fontId="54" fillId="0" borderId="17" xfId="19" applyNumberFormat="1" applyFont="1" applyBorder="1" applyAlignment="1">
      <alignment horizontal="right" vertical="top"/>
    </xf>
    <xf numFmtId="49" fontId="55" fillId="0" borderId="0" xfId="19" applyNumberFormat="1" applyFont="1" applyAlignment="1">
      <alignment horizontal="left" vertical="top"/>
    </xf>
    <xf numFmtId="0" fontId="55" fillId="0" borderId="0" xfId="19" applyFont="1" applyAlignment="1">
      <alignment horizontal="right" vertical="top"/>
    </xf>
    <xf numFmtId="4" fontId="55" fillId="0" borderId="0" xfId="19" applyNumberFormat="1" applyFont="1" applyAlignment="1">
      <alignment horizontal="right" vertical="top"/>
    </xf>
    <xf numFmtId="4" fontId="55" fillId="0" borderId="0" xfId="19" applyNumberFormat="1" applyFont="1" applyAlignment="1">
      <alignment vertical="top"/>
    </xf>
    <xf numFmtId="49" fontId="3" fillId="8" borderId="3" xfId="21" applyNumberFormat="1" applyFont="1" applyFill="1" applyBorder="1" applyAlignment="1">
      <alignment horizontal="center" vertical="top" wrapText="1"/>
    </xf>
    <xf numFmtId="4" fontId="55" fillId="8" borderId="1" xfId="21" applyNumberFormat="1" applyFont="1" applyFill="1" applyBorder="1" applyAlignment="1">
      <alignment horizontal="center" vertical="top" wrapText="1"/>
    </xf>
    <xf numFmtId="49" fontId="3" fillId="0" borderId="0" xfId="19" applyNumberFormat="1" applyFont="1" applyAlignment="1">
      <alignment horizontal="center" vertical="top"/>
    </xf>
    <xf numFmtId="49" fontId="5" fillId="0" borderId="0" xfId="19" applyNumberFormat="1" applyFont="1" applyAlignment="1">
      <alignment horizontal="center" vertical="top"/>
    </xf>
    <xf numFmtId="0" fontId="55" fillId="0" borderId="0" xfId="19" applyFont="1" applyAlignment="1">
      <alignment horizontal="center" vertical="top"/>
    </xf>
    <xf numFmtId="0" fontId="3" fillId="0" borderId="0" xfId="22" applyAlignment="1">
      <alignment horizontal="justify" vertical="top"/>
    </xf>
    <xf numFmtId="49" fontId="5" fillId="0" borderId="0" xfId="22" applyNumberFormat="1" applyFont="1" applyAlignment="1">
      <alignment horizontal="justify" vertical="top"/>
    </xf>
    <xf numFmtId="0" fontId="3" fillId="0" borderId="0" xfId="22" applyAlignment="1">
      <alignment horizontal="center" vertical="top"/>
    </xf>
    <xf numFmtId="0" fontId="3" fillId="0" borderId="0" xfId="21" applyFont="1" applyAlignment="1">
      <alignment horizontal="justify" vertical="top" wrapText="1"/>
    </xf>
    <xf numFmtId="0" fontId="3" fillId="0" borderId="0" xfId="23" applyAlignment="1">
      <alignment horizontal="center" vertical="top"/>
    </xf>
    <xf numFmtId="4" fontId="3" fillId="0" borderId="0" xfId="23" applyNumberFormat="1" applyAlignment="1">
      <alignment horizontal="right" vertical="top"/>
    </xf>
    <xf numFmtId="4" fontId="3" fillId="0" borderId="0" xfId="23" applyNumberFormat="1" applyAlignment="1">
      <alignment horizontal="right" vertical="top" wrapText="1"/>
    </xf>
    <xf numFmtId="0" fontId="44" fillId="0" borderId="0" xfId="19" applyFont="1" applyAlignment="1">
      <alignment horizontal="center" vertical="center"/>
    </xf>
    <xf numFmtId="0" fontId="57" fillId="0" borderId="0" xfId="19" applyFont="1" applyAlignment="1">
      <alignment horizontal="justify" vertical="top"/>
    </xf>
    <xf numFmtId="0" fontId="3" fillId="0" borderId="0" xfId="23" applyAlignment="1">
      <alignment horizontal="center"/>
    </xf>
    <xf numFmtId="4" fontId="3" fillId="0" borderId="0" xfId="23" applyNumberFormat="1" applyAlignment="1">
      <alignment horizontal="right"/>
    </xf>
    <xf numFmtId="4" fontId="3" fillId="0" borderId="0" xfId="23" applyNumberFormat="1" applyAlignment="1">
      <alignment horizontal="right" wrapText="1"/>
    </xf>
    <xf numFmtId="0" fontId="3" fillId="0" borderId="0" xfId="22" applyAlignment="1">
      <alignment horizontal="justify" vertical="top" wrapText="1"/>
    </xf>
    <xf numFmtId="0" fontId="47" fillId="0" borderId="0" xfId="19" applyAlignment="1">
      <alignment vertical="top" wrapText="1"/>
    </xf>
    <xf numFmtId="0" fontId="3" fillId="0" borderId="0" xfId="19" applyFont="1" applyAlignment="1">
      <alignment vertical="top" wrapText="1"/>
    </xf>
    <xf numFmtId="49" fontId="3" fillId="0" borderId="17" xfId="19" applyNumberFormat="1" applyFont="1" applyBorder="1" applyAlignment="1">
      <alignment horizontal="center" vertical="top"/>
    </xf>
    <xf numFmtId="0" fontId="54" fillId="0" borderId="17" xfId="19" applyFont="1" applyBorder="1" applyAlignment="1">
      <alignment horizontal="center" vertical="top"/>
    </xf>
    <xf numFmtId="0" fontId="55" fillId="0" borderId="17" xfId="19" applyFont="1" applyBorder="1" applyAlignment="1">
      <alignment horizontal="center" vertical="top"/>
    </xf>
    <xf numFmtId="49" fontId="54" fillId="0" borderId="0" xfId="19" applyNumberFormat="1" applyFont="1" applyAlignment="1">
      <alignment vertical="top" wrapText="1"/>
    </xf>
    <xf numFmtId="4" fontId="54" fillId="0" borderId="0" xfId="19" applyNumberFormat="1" applyFont="1" applyAlignment="1">
      <alignment horizontal="right" vertical="top"/>
    </xf>
    <xf numFmtId="49" fontId="3" fillId="0" borderId="0" xfId="22" applyNumberFormat="1" applyAlignment="1">
      <alignment horizontal="justify" vertical="top" wrapText="1"/>
    </xf>
    <xf numFmtId="0" fontId="5" fillId="0" borderId="0" xfId="22" applyFont="1" applyAlignment="1">
      <alignment horizontal="center" vertical="top"/>
    </xf>
    <xf numFmtId="0" fontId="43" fillId="0" borderId="0" xfId="19" applyFont="1" applyAlignment="1">
      <alignment horizontal="center" vertical="center"/>
    </xf>
    <xf numFmtId="0" fontId="58" fillId="0" borderId="0" xfId="19" applyFont="1" applyAlignment="1">
      <alignment horizontal="justify" vertical="top"/>
    </xf>
    <xf numFmtId="4" fontId="3" fillId="0" borderId="0" xfId="19" applyNumberFormat="1" applyFont="1" applyAlignment="1">
      <alignment horizontal="right" vertical="top"/>
    </xf>
    <xf numFmtId="0" fontId="60" fillId="0" borderId="0" xfId="21" applyFont="1" applyAlignment="1">
      <alignment horizontal="justify" vertical="top"/>
    </xf>
    <xf numFmtId="49" fontId="60" fillId="0" borderId="0" xfId="19" applyNumberFormat="1" applyFont="1" applyAlignment="1">
      <alignment horizontal="center" vertical="top"/>
    </xf>
    <xf numFmtId="0" fontId="17" fillId="0" borderId="0" xfId="19" applyFont="1" applyAlignment="1">
      <alignment horizontal="center" vertical="top"/>
    </xf>
    <xf numFmtId="4" fontId="17" fillId="0" borderId="0" xfId="19" applyNumberFormat="1" applyFont="1" applyAlignment="1">
      <alignment vertical="top"/>
    </xf>
    <xf numFmtId="49" fontId="55" fillId="8" borderId="1" xfId="21" applyNumberFormat="1" applyFont="1" applyFill="1" applyBorder="1" applyAlignment="1">
      <alignment horizontal="center" vertical="top" wrapText="1"/>
    </xf>
    <xf numFmtId="49" fontId="54" fillId="0" borderId="0" xfId="19" applyNumberFormat="1" applyFont="1" applyAlignment="1">
      <alignment horizontal="left" vertical="top" wrapText="1"/>
    </xf>
    <xf numFmtId="49" fontId="55" fillId="0" borderId="0" xfId="19" applyNumberFormat="1" applyFont="1" applyAlignment="1">
      <alignment horizontal="justify" vertical="top" wrapText="1"/>
    </xf>
    <xf numFmtId="3" fontId="54" fillId="0" borderId="0" xfId="19" applyNumberFormat="1" applyFont="1" applyAlignment="1">
      <alignment horizontal="center" vertical="top"/>
    </xf>
    <xf numFmtId="168" fontId="54" fillId="0" borderId="0" xfId="19" applyNumberFormat="1" applyFont="1" applyAlignment="1">
      <alignment horizontal="center" vertical="top"/>
    </xf>
    <xf numFmtId="0" fontId="54" fillId="0" borderId="0" xfId="19" applyFont="1" applyAlignment="1">
      <alignment horizontal="center" vertical="top" wrapText="1"/>
    </xf>
    <xf numFmtId="0" fontId="54" fillId="0" borderId="0" xfId="19" applyFont="1" applyAlignment="1">
      <alignment vertical="top" wrapText="1"/>
    </xf>
    <xf numFmtId="49" fontId="54" fillId="0" borderId="0" xfId="19" applyNumberFormat="1" applyFont="1" applyAlignment="1">
      <alignment horizontal="justify" vertical="top" wrapText="1"/>
    </xf>
    <xf numFmtId="49" fontId="3" fillId="0" borderId="0" xfId="19" applyNumberFormat="1" applyFont="1" applyAlignment="1">
      <alignment horizontal="left" vertical="top" wrapText="1"/>
    </xf>
    <xf numFmtId="49" fontId="54" fillId="0" borderId="0" xfId="19" applyNumberFormat="1" applyFont="1" applyAlignment="1">
      <alignment horizontal="center" vertical="top" wrapText="1"/>
    </xf>
    <xf numFmtId="49" fontId="60" fillId="0" borderId="0" xfId="19" applyNumberFormat="1" applyFont="1" applyAlignment="1" applyProtection="1">
      <alignment horizontal="left" vertical="top" wrapText="1"/>
      <protection locked="0"/>
    </xf>
    <xf numFmtId="0" fontId="17" fillId="0" borderId="0" xfId="19" applyFont="1" applyAlignment="1" applyProtection="1">
      <alignment horizontal="center" vertical="top"/>
      <protection locked="0"/>
    </xf>
    <xf numFmtId="3" fontId="17" fillId="0" borderId="0" xfId="19" applyNumberFormat="1" applyFont="1" applyAlignment="1" applyProtection="1">
      <alignment horizontal="center" vertical="top"/>
      <protection locked="0"/>
    </xf>
    <xf numFmtId="4" fontId="17" fillId="0" borderId="0" xfId="19" applyNumberFormat="1" applyFont="1" applyAlignment="1" applyProtection="1">
      <alignment horizontal="right" vertical="top"/>
      <protection locked="0"/>
    </xf>
    <xf numFmtId="49" fontId="54" fillId="0" borderId="0" xfId="19" applyNumberFormat="1" applyFont="1" applyAlignment="1" applyProtection="1">
      <alignment horizontal="left" vertical="top" wrapText="1"/>
      <protection locked="0"/>
    </xf>
    <xf numFmtId="0" fontId="54" fillId="0" borderId="0" xfId="19" applyFont="1" applyAlignment="1" applyProtection="1">
      <alignment horizontal="center" vertical="top"/>
      <protection locked="0"/>
    </xf>
    <xf numFmtId="3" fontId="54" fillId="0" borderId="0" xfId="19" applyNumberFormat="1" applyFont="1" applyAlignment="1" applyProtection="1">
      <alignment horizontal="center" vertical="top"/>
      <protection locked="0"/>
    </xf>
    <xf numFmtId="4" fontId="54" fillId="0" borderId="0" xfId="19" applyNumberFormat="1" applyFont="1" applyAlignment="1" applyProtection="1">
      <alignment horizontal="right" vertical="top"/>
      <protection locked="0"/>
    </xf>
    <xf numFmtId="49" fontId="54" fillId="0" borderId="0" xfId="19" applyNumberFormat="1" applyFont="1" applyAlignment="1" applyProtection="1">
      <alignment horizontal="justify" vertical="top" wrapText="1"/>
      <protection locked="0"/>
    </xf>
    <xf numFmtId="2" fontId="55" fillId="0" borderId="0" xfId="19" applyNumberFormat="1" applyFont="1" applyAlignment="1">
      <alignment vertical="top"/>
    </xf>
    <xf numFmtId="49" fontId="60" fillId="0" borderId="0" xfId="19" applyNumberFormat="1" applyFont="1" applyAlignment="1">
      <alignment horizontal="justify" vertical="top" wrapText="1"/>
    </xf>
    <xf numFmtId="4" fontId="17" fillId="0" borderId="0" xfId="19" applyNumberFormat="1" applyFont="1" applyAlignment="1" applyProtection="1">
      <alignment vertical="top"/>
      <protection locked="0"/>
    </xf>
    <xf numFmtId="49" fontId="5" fillId="0" borderId="0" xfId="19" applyNumberFormat="1" applyFont="1" applyAlignment="1">
      <alignment horizontal="justify" vertical="top" wrapText="1"/>
    </xf>
    <xf numFmtId="49" fontId="3" fillId="0" borderId="0" xfId="19" applyNumberFormat="1" applyFont="1" applyAlignment="1">
      <alignment horizontal="justify" vertical="top" wrapText="1"/>
    </xf>
    <xf numFmtId="49" fontId="57" fillId="0" borderId="0" xfId="19" applyNumberFormat="1" applyFont="1" applyAlignment="1">
      <alignment horizontal="justify" vertical="top" wrapText="1"/>
    </xf>
    <xf numFmtId="49" fontId="54" fillId="0" borderId="17" xfId="19" applyNumberFormat="1" applyFont="1" applyBorder="1" applyAlignment="1">
      <alignment vertical="top" wrapText="1"/>
    </xf>
    <xf numFmtId="3" fontId="54" fillId="0" borderId="17" xfId="19" applyNumberFormat="1" applyFont="1" applyBorder="1" applyAlignment="1">
      <alignment horizontal="center" vertical="top"/>
    </xf>
    <xf numFmtId="4" fontId="54" fillId="0" borderId="17" xfId="19" applyNumberFormat="1" applyFont="1" applyBorder="1" applyAlignment="1">
      <alignment vertical="top"/>
    </xf>
    <xf numFmtId="0" fontId="51" fillId="0" borderId="0" xfId="19" applyFont="1" applyAlignment="1">
      <alignment horizontal="justify" vertical="top" wrapText="1"/>
    </xf>
    <xf numFmtId="0" fontId="60" fillId="0" borderId="0" xfId="19" applyFont="1" applyAlignment="1">
      <alignment horizontal="center" vertical="top"/>
    </xf>
    <xf numFmtId="4" fontId="60" fillId="0" borderId="0" xfId="19" applyNumberFormat="1" applyFont="1" applyAlignment="1">
      <alignment vertical="top"/>
    </xf>
    <xf numFmtId="49" fontId="60" fillId="0" borderId="6" xfId="19" applyNumberFormat="1" applyFont="1" applyBorder="1" applyAlignment="1">
      <alignment horizontal="justify" vertical="top" wrapText="1"/>
    </xf>
    <xf numFmtId="0" fontId="60" fillId="0" borderId="6" xfId="19" applyFont="1" applyBorder="1" applyAlignment="1">
      <alignment horizontal="center" vertical="top"/>
    </xf>
    <xf numFmtId="49" fontId="60" fillId="0" borderId="0" xfId="19" applyNumberFormat="1" applyFont="1" applyAlignment="1">
      <alignment vertical="top" wrapText="1"/>
    </xf>
    <xf numFmtId="0" fontId="63" fillId="0" borderId="0" xfId="19" applyFont="1" applyAlignment="1">
      <alignment horizontal="justify" vertical="top" wrapText="1"/>
    </xf>
    <xf numFmtId="2" fontId="60" fillId="0" borderId="0" xfId="19" applyNumberFormat="1" applyFont="1" applyAlignment="1">
      <alignment vertical="top"/>
    </xf>
    <xf numFmtId="49" fontId="54" fillId="0" borderId="6" xfId="19" applyNumberFormat="1" applyFont="1" applyBorder="1" applyAlignment="1">
      <alignment horizontal="justify" vertical="top" wrapText="1"/>
    </xf>
    <xf numFmtId="0" fontId="54" fillId="0" borderId="6" xfId="19" applyFont="1" applyBorder="1" applyAlignment="1">
      <alignment horizontal="center" vertical="top"/>
    </xf>
    <xf numFmtId="49" fontId="54" fillId="0" borderId="0" xfId="21" applyNumberFormat="1" applyFont="1" applyAlignment="1">
      <alignment horizontal="left" vertical="top" wrapText="1"/>
    </xf>
    <xf numFmtId="0" fontId="54" fillId="0" borderId="0" xfId="21" applyFont="1" applyAlignment="1">
      <alignment horizontal="center" vertical="top"/>
    </xf>
    <xf numFmtId="0" fontId="54" fillId="0" borderId="0" xfId="19" applyFont="1" applyAlignment="1">
      <alignment horizontal="justify" vertical="top" wrapText="1"/>
    </xf>
    <xf numFmtId="49" fontId="54" fillId="0" borderId="17" xfId="19" applyNumberFormat="1" applyFont="1" applyBorder="1" applyAlignment="1">
      <alignment horizontal="justify" vertical="top"/>
    </xf>
    <xf numFmtId="0" fontId="54" fillId="0" borderId="0" xfId="19" applyFont="1" applyAlignment="1">
      <alignment wrapText="1"/>
    </xf>
    <xf numFmtId="4" fontId="55" fillId="8" borderId="4" xfId="21" applyNumberFormat="1" applyFont="1" applyFill="1" applyBorder="1" applyAlignment="1">
      <alignment horizontal="center" vertical="top" wrapText="1"/>
    </xf>
    <xf numFmtId="49" fontId="5" fillId="0" borderId="0" xfId="19" applyNumberFormat="1" applyFont="1" applyAlignment="1">
      <alignment horizontal="left" vertical="top" wrapText="1"/>
    </xf>
    <xf numFmtId="49" fontId="3" fillId="0" borderId="0" xfId="19" applyNumberFormat="1" applyFont="1" applyAlignment="1" applyProtection="1">
      <alignment horizontal="justify" vertical="top" wrapText="1"/>
      <protection locked="0"/>
    </xf>
    <xf numFmtId="166" fontId="3" fillId="0" borderId="0" xfId="19" applyNumberFormat="1" applyFont="1" applyAlignment="1">
      <alignment vertical="top"/>
    </xf>
    <xf numFmtId="0" fontId="64" fillId="0" borderId="0" xfId="19" applyFont="1" applyAlignment="1">
      <alignment vertical="top"/>
    </xf>
    <xf numFmtId="49" fontId="5" fillId="0" borderId="0" xfId="19" applyNumberFormat="1" applyFont="1" applyAlignment="1" applyProtection="1">
      <alignment horizontal="center" vertical="top" wrapText="1"/>
      <protection locked="0"/>
    </xf>
    <xf numFmtId="4" fontId="64" fillId="0" borderId="0" xfId="19" applyNumberFormat="1" applyFont="1" applyAlignment="1">
      <alignment vertical="top"/>
    </xf>
    <xf numFmtId="49" fontId="3" fillId="0" borderId="0" xfId="19" applyNumberFormat="1" applyFont="1" applyAlignment="1" applyProtection="1">
      <alignment horizontal="center" vertical="top" wrapText="1"/>
      <protection locked="0"/>
    </xf>
    <xf numFmtId="4" fontId="54" fillId="0" borderId="0" xfId="19" applyNumberFormat="1" applyFont="1" applyAlignment="1" applyProtection="1">
      <alignment vertical="top" wrapText="1"/>
      <protection locked="0"/>
    </xf>
    <xf numFmtId="4" fontId="3" fillId="0" borderId="0" xfId="19" applyNumberFormat="1" applyFont="1" applyAlignment="1">
      <alignment vertical="top" wrapText="1"/>
    </xf>
    <xf numFmtId="3" fontId="3" fillId="0" borderId="0" xfId="19" applyNumberFormat="1" applyFont="1" applyAlignment="1">
      <alignment vertical="top"/>
    </xf>
    <xf numFmtId="0" fontId="3" fillId="0" borderId="0" xfId="19" applyFont="1" applyAlignment="1">
      <alignment horizontal="left" vertical="top"/>
    </xf>
    <xf numFmtId="0" fontId="3" fillId="0" borderId="6" xfId="19" applyFont="1" applyBorder="1" applyAlignment="1">
      <alignment vertical="top"/>
    </xf>
    <xf numFmtId="0" fontId="3" fillId="0" borderId="6" xfId="19" applyFont="1" applyBorder="1" applyAlignment="1">
      <alignment horizontal="center" vertical="top"/>
    </xf>
    <xf numFmtId="0" fontId="3" fillId="0" borderId="0" xfId="19" applyFont="1" applyAlignment="1">
      <alignment horizontal="left" vertical="top" wrapText="1"/>
    </xf>
    <xf numFmtId="4" fontId="51" fillId="0" borderId="0" xfId="19" applyNumberFormat="1" applyFont="1" applyAlignment="1">
      <alignment vertical="top" wrapText="1"/>
    </xf>
    <xf numFmtId="4" fontId="51" fillId="0" borderId="0" xfId="19" applyNumberFormat="1" applyFont="1" applyAlignment="1">
      <alignment horizontal="center" vertical="top"/>
    </xf>
    <xf numFmtId="4" fontId="3" fillId="0" borderId="0" xfId="19" applyNumberFormat="1" applyFont="1" applyAlignment="1" applyProtection="1">
      <alignment vertical="top"/>
      <protection locked="0"/>
    </xf>
    <xf numFmtId="4" fontId="3" fillId="0" borderId="0" xfId="19" applyNumberFormat="1" applyFont="1" applyAlignment="1">
      <alignment horizontal="center" vertical="top"/>
    </xf>
    <xf numFmtId="4" fontId="3" fillId="0" borderId="0" xfId="19" applyNumberFormat="1" applyFont="1" applyAlignment="1" applyProtection="1">
      <alignment vertical="top" wrapText="1"/>
      <protection locked="0"/>
    </xf>
    <xf numFmtId="49" fontId="3" fillId="0" borderId="0" xfId="21" applyNumberFormat="1" applyFont="1" applyAlignment="1">
      <alignment horizontal="center" vertical="top"/>
    </xf>
    <xf numFmtId="0" fontId="3" fillId="0" borderId="0" xfId="24" applyFont="1" applyAlignment="1">
      <alignment vertical="top" wrapText="1"/>
    </xf>
    <xf numFmtId="0" fontId="3" fillId="0" borderId="0" xfId="24" applyFont="1" applyAlignment="1">
      <alignment horizontal="center" vertical="top" wrapText="1"/>
    </xf>
    <xf numFmtId="4" fontId="3" fillId="0" borderId="0" xfId="21" quotePrefix="1" applyNumberFormat="1" applyFont="1" applyAlignment="1">
      <alignment horizontal="right" vertical="top"/>
    </xf>
    <xf numFmtId="4" fontId="3" fillId="0" borderId="0" xfId="21" applyNumberFormat="1" applyFont="1" applyAlignment="1">
      <alignment horizontal="right" vertical="top"/>
    </xf>
    <xf numFmtId="49" fontId="3" fillId="0" borderId="0" xfId="19" applyNumberFormat="1" applyFont="1" applyAlignment="1" applyProtection="1">
      <alignment horizontal="center" vertical="top"/>
      <protection locked="0"/>
    </xf>
    <xf numFmtId="4" fontId="3" fillId="0" borderId="0" xfId="19" applyNumberFormat="1" applyFont="1" applyAlignment="1" applyProtection="1">
      <alignment horizontal="right" vertical="top"/>
      <protection locked="0"/>
    </xf>
    <xf numFmtId="174" fontId="3" fillId="0" borderId="0" xfId="19" applyNumberFormat="1" applyFont="1" applyAlignment="1">
      <alignment vertical="top"/>
    </xf>
    <xf numFmtId="49" fontId="54" fillId="0" borderId="0" xfId="19" applyNumberFormat="1" applyFont="1" applyAlignment="1">
      <alignment horizontal="right" vertical="top"/>
    </xf>
    <xf numFmtId="4" fontId="54" fillId="0" borderId="0" xfId="19" applyNumberFormat="1" applyFont="1"/>
    <xf numFmtId="4" fontId="3" fillId="0" borderId="0" xfId="19" applyNumberFormat="1" applyFont="1"/>
    <xf numFmtId="2" fontId="3" fillId="0" borderId="0" xfId="19" applyNumberFormat="1" applyFont="1" applyAlignment="1">
      <alignment horizontal="center" vertical="top"/>
    </xf>
    <xf numFmtId="174" fontId="3" fillId="0" borderId="17" xfId="19" applyNumberFormat="1" applyFont="1" applyBorder="1" applyAlignment="1">
      <alignment vertical="top"/>
    </xf>
    <xf numFmtId="0" fontId="3" fillId="0" borderId="17" xfId="19" applyFont="1" applyBorder="1" applyAlignment="1">
      <alignment horizontal="center" vertical="top"/>
    </xf>
    <xf numFmtId="3" fontId="3" fillId="0" borderId="17" xfId="19" applyNumberFormat="1" applyFont="1" applyBorder="1" applyAlignment="1">
      <alignment horizontal="center" vertical="top"/>
    </xf>
    <xf numFmtId="4" fontId="3" fillId="0" borderId="17" xfId="19" applyNumberFormat="1" applyFont="1" applyBorder="1" applyAlignment="1">
      <alignment horizontal="right" vertical="top"/>
    </xf>
    <xf numFmtId="4" fontId="3" fillId="0" borderId="17" xfId="19" applyNumberFormat="1" applyFont="1" applyBorder="1" applyAlignment="1">
      <alignment vertical="top"/>
    </xf>
    <xf numFmtId="174" fontId="5" fillId="0" borderId="0" xfId="19" applyNumberFormat="1" applyFont="1" applyAlignment="1">
      <alignment vertical="top"/>
    </xf>
    <xf numFmtId="174" fontId="3" fillId="0" borderId="0" xfId="19" applyNumberFormat="1" applyFont="1" applyAlignment="1">
      <alignment vertical="top" wrapText="1"/>
    </xf>
    <xf numFmtId="49" fontId="54" fillId="0" borderId="17" xfId="19" applyNumberFormat="1" applyFont="1" applyBorder="1" applyAlignment="1">
      <alignment vertical="top"/>
    </xf>
    <xf numFmtId="0" fontId="54" fillId="0" borderId="17" xfId="19" applyFont="1" applyBorder="1" applyAlignment="1">
      <alignment vertical="top"/>
    </xf>
    <xf numFmtId="49" fontId="55" fillId="0" borderId="0" xfId="19" applyNumberFormat="1" applyFont="1" applyAlignment="1">
      <alignment vertical="top"/>
    </xf>
    <xf numFmtId="1" fontId="55" fillId="8" borderId="1" xfId="21" applyNumberFormat="1" applyFont="1" applyFill="1" applyBorder="1" applyAlignment="1">
      <alignment horizontal="center" vertical="top" wrapText="1"/>
    </xf>
    <xf numFmtId="0" fontId="54" fillId="0" borderId="0" xfId="19" applyFont="1" applyAlignment="1">
      <alignment horizontal="left" vertical="top"/>
    </xf>
    <xf numFmtId="0" fontId="54" fillId="0" borderId="0" xfId="19" quotePrefix="1" applyFont="1" applyAlignment="1">
      <alignment horizontal="left" vertical="top"/>
    </xf>
    <xf numFmtId="0" fontId="54" fillId="0" borderId="6" xfId="19" applyFont="1" applyBorder="1" applyAlignment="1">
      <alignment vertical="top"/>
    </xf>
    <xf numFmtId="1" fontId="54" fillId="0" borderId="6" xfId="19" applyNumberFormat="1" applyFont="1" applyBorder="1" applyAlignment="1">
      <alignment horizontal="center" vertical="top"/>
    </xf>
    <xf numFmtId="4" fontId="54" fillId="0" borderId="6" xfId="19" applyNumberFormat="1" applyFont="1" applyBorder="1" applyAlignment="1">
      <alignment vertical="top"/>
    </xf>
    <xf numFmtId="0" fontId="54" fillId="0" borderId="0" xfId="19" quotePrefix="1" applyFont="1" applyAlignment="1">
      <alignment horizontal="left" vertical="top" wrapText="1"/>
    </xf>
    <xf numFmtId="2" fontId="54" fillId="0" borderId="0" xfId="19" applyNumberFormat="1" applyFont="1" applyAlignment="1">
      <alignment horizontal="center" vertical="top"/>
    </xf>
    <xf numFmtId="49" fontId="54" fillId="0" borderId="0" xfId="25" applyNumberFormat="1" applyFont="1" applyAlignment="1">
      <alignment horizontal="center" vertical="top"/>
    </xf>
    <xf numFmtId="0" fontId="54" fillId="0" borderId="0" xfId="25" applyFont="1" applyAlignment="1">
      <alignment vertical="top"/>
    </xf>
    <xf numFmtId="0" fontId="54" fillId="0" borderId="0" xfId="25" applyFont="1" applyAlignment="1">
      <alignment horizontal="center" vertical="top"/>
    </xf>
    <xf numFmtId="1" fontId="54" fillId="0" borderId="0" xfId="25" applyNumberFormat="1" applyFont="1" applyAlignment="1">
      <alignment horizontal="center" vertical="top"/>
    </xf>
    <xf numFmtId="4" fontId="54" fillId="0" borderId="0" xfId="25" applyNumberFormat="1" applyFont="1" applyAlignment="1">
      <alignment vertical="top"/>
    </xf>
    <xf numFmtId="0" fontId="54" fillId="0" borderId="0" xfId="25" applyFont="1" applyAlignment="1">
      <alignment horizontal="left" vertical="top" wrapText="1"/>
    </xf>
    <xf numFmtId="49" fontId="69" fillId="0" borderId="17" xfId="19" applyNumberFormat="1" applyFont="1" applyBorder="1" applyAlignment="1">
      <alignment horizontal="left" vertical="top"/>
    </xf>
    <xf numFmtId="1" fontId="54" fillId="0" borderId="17" xfId="19" applyNumberFormat="1" applyFont="1" applyBorder="1" applyAlignment="1">
      <alignment horizontal="center" vertical="top"/>
    </xf>
    <xf numFmtId="0" fontId="5" fillId="0" borderId="0" xfId="19" applyFont="1" applyAlignment="1">
      <alignment vertical="top" wrapText="1"/>
    </xf>
    <xf numFmtId="49" fontId="5" fillId="0" borderId="0" xfId="26" applyNumberFormat="1" applyFont="1" applyAlignment="1">
      <alignment horizontal="justify" vertical="top" wrapText="1"/>
    </xf>
    <xf numFmtId="4" fontId="53" fillId="0" borderId="0" xfId="26" applyNumberFormat="1" applyAlignment="1">
      <alignment horizontal="left" vertical="top" wrapText="1"/>
    </xf>
    <xf numFmtId="1" fontId="5" fillId="0" borderId="0" xfId="26" applyNumberFormat="1" applyFont="1" applyAlignment="1">
      <alignment horizontal="center" vertical="top"/>
    </xf>
    <xf numFmtId="0" fontId="3" fillId="0" borderId="0" xfId="26" applyFont="1" applyAlignment="1">
      <alignment horizontal="left" vertical="top" wrapText="1"/>
    </xf>
    <xf numFmtId="49" fontId="3" fillId="0" borderId="0" xfId="26" applyNumberFormat="1" applyFont="1" applyAlignment="1">
      <alignment horizontal="center" vertical="top" wrapText="1"/>
    </xf>
    <xf numFmtId="4" fontId="3" fillId="0" borderId="0" xfId="26" applyNumberFormat="1" applyFont="1" applyAlignment="1">
      <alignment horizontal="center" vertical="top" wrapText="1"/>
    </xf>
    <xf numFmtId="4" fontId="3" fillId="0" borderId="0" xfId="26" applyNumberFormat="1" applyFont="1" applyAlignment="1">
      <alignment horizontal="center" vertical="top"/>
    </xf>
    <xf numFmtId="1" fontId="5" fillId="0" borderId="0" xfId="26" quotePrefix="1" applyNumberFormat="1" applyFont="1" applyAlignment="1">
      <alignment horizontal="center" vertical="top"/>
    </xf>
    <xf numFmtId="49" fontId="3" fillId="0" borderId="0" xfId="26" quotePrefix="1" applyNumberFormat="1" applyFont="1" applyAlignment="1">
      <alignment horizontal="justify" vertical="top" wrapText="1"/>
    </xf>
    <xf numFmtId="4" fontId="3" fillId="0" borderId="0" xfId="26" applyNumberFormat="1" applyFont="1" applyAlignment="1">
      <alignment vertical="top" wrapText="1"/>
    </xf>
    <xf numFmtId="169" fontId="3" fillId="0" borderId="0" xfId="19" applyNumberFormat="1" applyFont="1" applyAlignment="1">
      <alignment horizontal="center" vertical="top" wrapText="1"/>
    </xf>
    <xf numFmtId="49" fontId="3" fillId="0" borderId="0" xfId="26" quotePrefix="1" applyNumberFormat="1" applyFont="1" applyAlignment="1">
      <alignment horizontal="left" vertical="top" wrapText="1"/>
    </xf>
    <xf numFmtId="4" fontId="3" fillId="0" borderId="0" xfId="26" applyNumberFormat="1" applyFont="1" applyAlignment="1">
      <alignment horizontal="left" vertical="top" wrapText="1"/>
    </xf>
    <xf numFmtId="0" fontId="53" fillId="0" borderId="0" xfId="26" applyAlignment="1">
      <alignment horizontal="center" vertical="top" wrapText="1"/>
    </xf>
    <xf numFmtId="1" fontId="17" fillId="0" borderId="0" xfId="19" applyNumberFormat="1" applyFont="1" applyAlignment="1">
      <alignment horizontal="center" vertical="top" wrapText="1"/>
    </xf>
    <xf numFmtId="0" fontId="3" fillId="0" borderId="0" xfId="26" quotePrefix="1" applyFont="1" applyAlignment="1">
      <alignment horizontal="left" vertical="top" wrapText="1"/>
    </xf>
    <xf numFmtId="4" fontId="3" fillId="0" borderId="0" xfId="26" applyNumberFormat="1" applyFont="1" applyAlignment="1">
      <alignment horizontal="left" vertical="top"/>
    </xf>
    <xf numFmtId="49" fontId="44" fillId="0" borderId="0" xfId="19" applyNumberFormat="1" applyFont="1" applyAlignment="1">
      <alignment horizontal="center" vertical="top"/>
    </xf>
    <xf numFmtId="49" fontId="3" fillId="0" borderId="0" xfId="26" applyNumberFormat="1" applyFont="1" applyAlignment="1">
      <alignment horizontal="justify" vertical="top" wrapText="1"/>
    </xf>
    <xf numFmtId="4" fontId="3" fillId="0" borderId="0" xfId="26" quotePrefix="1" applyNumberFormat="1" applyFont="1" applyAlignment="1">
      <alignment horizontal="left" vertical="top"/>
    </xf>
    <xf numFmtId="49" fontId="3" fillId="0" borderId="0" xfId="26" quotePrefix="1" applyNumberFormat="1" applyFont="1" applyAlignment="1">
      <alignment horizontal="right" vertical="top"/>
    </xf>
    <xf numFmtId="0" fontId="3" fillId="0" borderId="0" xfId="26" quotePrefix="1" applyFont="1" applyAlignment="1">
      <alignment horizontal="justify" vertical="top" wrapText="1"/>
    </xf>
    <xf numFmtId="49" fontId="5" fillId="0" borderId="0" xfId="26" quotePrefix="1" applyNumberFormat="1" applyFont="1" applyAlignment="1">
      <alignment horizontal="justify" vertical="top" wrapText="1"/>
    </xf>
    <xf numFmtId="49" fontId="3" fillId="0" borderId="0" xfId="26" applyNumberFormat="1" applyFont="1" applyAlignment="1">
      <alignment horizontal="left" vertical="top" wrapText="1"/>
    </xf>
    <xf numFmtId="49" fontId="5" fillId="0" borderId="0" xfId="26" applyNumberFormat="1" applyFont="1" applyAlignment="1">
      <alignment horizontal="left" vertical="top" wrapText="1"/>
    </xf>
    <xf numFmtId="49" fontId="17" fillId="0" borderId="0" xfId="19" applyNumberFormat="1" applyFont="1" applyAlignment="1">
      <alignment horizontal="center" vertical="top" wrapText="1"/>
    </xf>
    <xf numFmtId="169" fontId="5" fillId="0" borderId="0" xfId="19" applyNumberFormat="1" applyFont="1" applyAlignment="1">
      <alignment horizontal="justify" vertical="top" wrapText="1"/>
    </xf>
    <xf numFmtId="4" fontId="17" fillId="0" borderId="0" xfId="19" applyNumberFormat="1" applyFont="1" applyAlignment="1">
      <alignment horizontal="right" vertical="top" wrapText="1"/>
    </xf>
    <xf numFmtId="169" fontId="17" fillId="0" borderId="0" xfId="19" applyNumberFormat="1" applyFont="1" applyAlignment="1">
      <alignment horizontal="justify" vertical="top" wrapText="1"/>
    </xf>
    <xf numFmtId="49" fontId="54" fillId="0" borderId="6" xfId="19" applyNumberFormat="1" applyFont="1" applyBorder="1" applyAlignment="1">
      <alignment horizontal="left" vertical="top"/>
    </xf>
    <xf numFmtId="49" fontId="3" fillId="0" borderId="6" xfId="26" quotePrefix="1" applyNumberFormat="1" applyFont="1" applyBorder="1" applyAlignment="1">
      <alignment horizontal="center" vertical="top"/>
    </xf>
    <xf numFmtId="4" fontId="3" fillId="0" borderId="6" xfId="26" applyNumberFormat="1" applyFont="1" applyBorder="1" applyAlignment="1">
      <alignment horizontal="center" vertical="top" wrapText="1"/>
    </xf>
    <xf numFmtId="49" fontId="3" fillId="0" borderId="0" xfId="26" quotePrefix="1" applyNumberFormat="1" applyFont="1" applyAlignment="1">
      <alignment horizontal="center" vertical="top"/>
    </xf>
    <xf numFmtId="0" fontId="71" fillId="0" borderId="0" xfId="19" applyFont="1"/>
    <xf numFmtId="0" fontId="51" fillId="0" borderId="0" xfId="19" applyFont="1" applyAlignment="1">
      <alignment vertical="top" wrapText="1"/>
    </xf>
    <xf numFmtId="0" fontId="72" fillId="0" borderId="0" xfId="19" applyFont="1" applyAlignment="1">
      <alignment horizontal="left" vertical="center" indent="1"/>
    </xf>
    <xf numFmtId="0" fontId="51" fillId="0" borderId="0" xfId="19" applyFont="1" applyAlignment="1">
      <alignment horizontal="left" vertical="top" wrapText="1"/>
    </xf>
    <xf numFmtId="4" fontId="55" fillId="0" borderId="0" xfId="19" applyNumberFormat="1" applyFont="1" applyAlignment="1" applyProtection="1">
      <alignment horizontal="right" vertical="top"/>
      <protection locked="0"/>
    </xf>
    <xf numFmtId="49" fontId="3" fillId="0" borderId="0" xfId="27" applyNumberFormat="1" applyAlignment="1">
      <alignment horizontal="justify" vertical="top" wrapText="1"/>
    </xf>
    <xf numFmtId="0" fontId="54" fillId="0" borderId="0" xfId="19" applyFont="1" applyAlignment="1" applyProtection="1">
      <alignment horizontal="right"/>
      <protection locked="0"/>
    </xf>
    <xf numFmtId="0" fontId="55" fillId="0" borderId="0" xfId="19" applyFont="1" applyAlignment="1">
      <alignment horizontal="center"/>
    </xf>
    <xf numFmtId="49" fontId="54" fillId="0" borderId="6" xfId="19" applyNumberFormat="1" applyFont="1" applyBorder="1" applyAlignment="1">
      <alignment horizontal="justify" vertical="top"/>
    </xf>
    <xf numFmtId="0" fontId="54" fillId="0" borderId="0" xfId="19" applyFont="1" applyAlignment="1">
      <alignment horizontal="right"/>
    </xf>
    <xf numFmtId="49" fontId="17" fillId="0" borderId="0" xfId="19" applyNumberFormat="1" applyFont="1" applyAlignment="1">
      <alignment horizontal="left" vertical="top"/>
    </xf>
    <xf numFmtId="2" fontId="17" fillId="0" borderId="0" xfId="19" applyNumberFormat="1" applyFont="1" applyAlignment="1">
      <alignment vertical="top"/>
    </xf>
    <xf numFmtId="49" fontId="50" fillId="0" borderId="0" xfId="19" applyNumberFormat="1" applyFont="1" applyAlignment="1">
      <alignment horizontal="center" vertical="top"/>
    </xf>
    <xf numFmtId="49" fontId="5" fillId="0" borderId="0" xfId="19" applyNumberFormat="1" applyFont="1" applyAlignment="1">
      <alignment horizontal="right" vertical="top"/>
    </xf>
    <xf numFmtId="49" fontId="3" fillId="0" borderId="17" xfId="19" applyNumberFormat="1" applyFont="1" applyBorder="1" applyAlignment="1">
      <alignment horizontal="left" vertical="top"/>
    </xf>
    <xf numFmtId="4" fontId="3" fillId="0" borderId="0" xfId="19" applyNumberFormat="1" applyFont="1" applyAlignment="1">
      <alignment horizontal="justify"/>
    </xf>
    <xf numFmtId="0" fontId="53" fillId="0" borderId="0" xfId="19" applyFont="1"/>
    <xf numFmtId="4" fontId="49" fillId="0" borderId="0" xfId="19" applyNumberFormat="1" applyFont="1" applyAlignment="1">
      <alignment horizontal="justify"/>
    </xf>
    <xf numFmtId="0" fontId="80" fillId="0" borderId="0" xfId="11" applyFont="1" applyAlignment="1">
      <alignment vertical="center"/>
    </xf>
    <xf numFmtId="4" fontId="3" fillId="0" borderId="0" xfId="19" applyNumberFormat="1" applyFont="1" applyAlignment="1">
      <alignment horizontal="justify" vertical="justify"/>
    </xf>
    <xf numFmtId="4" fontId="5" fillId="0" borderId="0" xfId="19" applyNumberFormat="1" applyFont="1" applyAlignment="1">
      <alignment horizontal="justify"/>
    </xf>
    <xf numFmtId="0" fontId="7" fillId="0" borderId="0" xfId="6"/>
    <xf numFmtId="0" fontId="3" fillId="0" borderId="0" xfId="6" applyFont="1"/>
    <xf numFmtId="4" fontId="7" fillId="0" borderId="0" xfId="37" applyNumberFormat="1" applyFont="1" applyProtection="1">
      <protection locked="0"/>
    </xf>
    <xf numFmtId="0" fontId="52" fillId="0" borderId="0" xfId="6" applyFont="1"/>
    <xf numFmtId="0" fontId="92" fillId="0" borderId="0" xfId="6" applyFont="1" applyAlignment="1">
      <alignment horizontal="center" vertical="center"/>
    </xf>
    <xf numFmtId="49" fontId="7" fillId="0" borderId="0" xfId="37" applyNumberFormat="1" applyFont="1" applyAlignment="1" applyProtection="1">
      <alignment horizontal="right"/>
      <protection locked="0"/>
    </xf>
    <xf numFmtId="4" fontId="94" fillId="0" borderId="0" xfId="37" applyNumberFormat="1" applyFont="1" applyProtection="1">
      <protection locked="0"/>
    </xf>
    <xf numFmtId="4" fontId="0" fillId="0" borderId="0" xfId="37" applyNumberFormat="1" applyFont="1" applyProtection="1">
      <protection locked="0"/>
    </xf>
    <xf numFmtId="4" fontId="7" fillId="0" borderId="0" xfId="37" applyNumberFormat="1" applyFont="1"/>
    <xf numFmtId="0" fontId="7" fillId="0" borderId="0" xfId="6" applyAlignment="1">
      <alignment horizontal="justify" vertical="top" wrapText="1"/>
    </xf>
    <xf numFmtId="4" fontId="80" fillId="0" borderId="0" xfId="37" applyNumberFormat="1" applyFont="1" applyProtection="1">
      <protection locked="0"/>
    </xf>
    <xf numFmtId="4" fontId="7" fillId="0" borderId="0" xfId="37" applyNumberFormat="1" applyFont="1" applyAlignment="1">
      <alignment horizontal="right" vertical="top"/>
    </xf>
    <xf numFmtId="4" fontId="0" fillId="0" borderId="0" xfId="37" applyNumberFormat="1" applyFont="1"/>
    <xf numFmtId="4" fontId="7" fillId="0" borderId="0" xfId="37" applyNumberFormat="1" applyFont="1" applyAlignment="1" applyProtection="1">
      <alignment horizontal="right" vertical="top"/>
      <protection locked="0"/>
    </xf>
    <xf numFmtId="0" fontId="95" fillId="0" borderId="0" xfId="6" applyFont="1"/>
    <xf numFmtId="4" fontId="80" fillId="0" borderId="0" xfId="37" applyNumberFormat="1" applyFont="1"/>
    <xf numFmtId="4" fontId="97" fillId="0" borderId="0" xfId="37" applyNumberFormat="1" applyFont="1"/>
    <xf numFmtId="4" fontId="91" fillId="0" borderId="0" xfId="37" applyNumberFormat="1" applyFont="1"/>
    <xf numFmtId="0" fontId="80" fillId="0" borderId="0" xfId="6" applyFont="1"/>
    <xf numFmtId="4" fontId="80" fillId="0" borderId="0" xfId="37" applyNumberFormat="1" applyFont="1" applyAlignment="1" applyProtection="1">
      <alignment vertical="top"/>
      <protection locked="0"/>
    </xf>
    <xf numFmtId="4" fontId="80" fillId="0" borderId="0" xfId="37" applyNumberFormat="1" applyFont="1" applyAlignment="1">
      <alignment horizontal="right" vertical="top"/>
    </xf>
    <xf numFmtId="4" fontId="80" fillId="0" borderId="0" xfId="37" applyNumberFormat="1" applyFont="1" applyAlignment="1">
      <alignment vertical="top"/>
    </xf>
    <xf numFmtId="4" fontId="0" fillId="0" borderId="0" xfId="37" applyNumberFormat="1" applyFont="1" applyAlignment="1" applyProtection="1">
      <alignment horizontal="right" vertical="top"/>
      <protection locked="0"/>
    </xf>
    <xf numFmtId="4" fontId="0" fillId="0" borderId="0" xfId="37" applyNumberFormat="1" applyFont="1" applyAlignment="1">
      <alignment vertical="top"/>
    </xf>
    <xf numFmtId="0" fontId="52" fillId="0" borderId="0" xfId="6" applyFont="1" applyAlignment="1">
      <alignment horizontal="center" vertical="center"/>
    </xf>
    <xf numFmtId="4" fontId="97" fillId="0" borderId="0" xfId="37" applyNumberFormat="1" applyFont="1" applyProtection="1">
      <protection locked="0"/>
    </xf>
    <xf numFmtId="0" fontId="26" fillId="6" borderId="1" xfId="0" applyFont="1" applyFill="1" applyBorder="1" applyAlignment="1">
      <alignment horizontal="right" vertical="center" wrapText="1"/>
    </xf>
    <xf numFmtId="49" fontId="10" fillId="0" borderId="1" xfId="0" applyNumberFormat="1" applyFont="1" applyBorder="1" applyAlignment="1">
      <alignment horizontal="left" vertical="top" wrapText="1"/>
    </xf>
    <xf numFmtId="0" fontId="0" fillId="0" borderId="0" xfId="0" applyAlignment="1">
      <alignment wrapText="1"/>
    </xf>
    <xf numFmtId="0" fontId="23" fillId="0" borderId="1" xfId="0" applyFont="1" applyBorder="1" applyAlignment="1">
      <alignment horizontal="center" wrapText="1"/>
    </xf>
    <xf numFmtId="4" fontId="28" fillId="0" borderId="1" xfId="9" applyNumberFormat="1" applyFont="1" applyBorder="1" applyAlignment="1">
      <alignment horizontal="right" wrapText="1"/>
    </xf>
    <xf numFmtId="4" fontId="26" fillId="0" borderId="1" xfId="9" applyNumberFormat="1" applyFont="1" applyBorder="1" applyAlignment="1">
      <alignment horizontal="right" wrapText="1"/>
    </xf>
    <xf numFmtId="4" fontId="23" fillId="0" borderId="1" xfId="9" applyNumberFormat="1" applyFont="1" applyBorder="1" applyAlignment="1">
      <alignment horizontal="right" wrapText="1"/>
    </xf>
    <xf numFmtId="4" fontId="23" fillId="0" borderId="1" xfId="0" applyNumberFormat="1" applyFont="1" applyBorder="1" applyAlignment="1">
      <alignment horizontal="right" wrapText="1"/>
    </xf>
    <xf numFmtId="43" fontId="23" fillId="0" borderId="1" xfId="9" applyFont="1" applyBorder="1" applyAlignment="1">
      <alignment horizontal="center" vertical="center" wrapText="1"/>
    </xf>
    <xf numFmtId="0" fontId="22" fillId="0" borderId="0" xfId="0" applyFont="1" applyAlignment="1">
      <alignment wrapText="1"/>
    </xf>
    <xf numFmtId="0" fontId="43" fillId="0" borderId="1" xfId="2" applyFont="1" applyBorder="1" applyAlignment="1">
      <alignment horizontal="center" vertical="top" wrapText="1"/>
    </xf>
    <xf numFmtId="0" fontId="44" fillId="0" borderId="1" xfId="2" applyFont="1" applyBorder="1" applyAlignment="1">
      <alignment horizontal="center" vertical="center" wrapText="1"/>
    </xf>
    <xf numFmtId="43" fontId="44" fillId="0" borderId="1" xfId="18" applyFont="1" applyBorder="1" applyAlignment="1">
      <alignment horizontal="right" vertical="center" wrapText="1"/>
    </xf>
    <xf numFmtId="0" fontId="43" fillId="0" borderId="1" xfId="2" applyFont="1" applyBorder="1" applyAlignment="1">
      <alignment horizontal="center" vertical="center" wrapText="1"/>
    </xf>
    <xf numFmtId="43" fontId="43" fillId="0" borderId="1" xfId="18" applyFont="1" applyBorder="1" applyAlignment="1">
      <alignment horizontal="center" vertical="center" wrapText="1"/>
    </xf>
    <xf numFmtId="177" fontId="32" fillId="0" borderId="1" xfId="0" applyNumberFormat="1" applyFont="1" applyBorder="1" applyAlignment="1">
      <alignment wrapText="1"/>
    </xf>
    <xf numFmtId="172" fontId="32" fillId="0" borderId="1" xfId="0" applyNumberFormat="1" applyFont="1" applyBorder="1" applyAlignment="1">
      <alignment wrapText="1"/>
    </xf>
    <xf numFmtId="4" fontId="32" fillId="0" borderId="1" xfId="0" applyNumberFormat="1" applyFont="1" applyBorder="1" applyAlignment="1">
      <alignment wrapText="1"/>
    </xf>
    <xf numFmtId="0" fontId="43" fillId="0" borderId="7" xfId="2" applyFont="1" applyBorder="1" applyAlignment="1">
      <alignment horizontal="center" vertical="center" wrapText="1"/>
    </xf>
    <xf numFmtId="43" fontId="23" fillId="0" borderId="7" xfId="9" applyFont="1" applyBorder="1" applyAlignment="1">
      <alignment horizontal="center" vertical="center" wrapText="1"/>
    </xf>
    <xf numFmtId="43" fontId="43" fillId="0" borderId="7" xfId="18" applyFont="1" applyBorder="1" applyAlignment="1">
      <alignment horizontal="center" vertical="center" wrapText="1"/>
    </xf>
    <xf numFmtId="172" fontId="32" fillId="0" borderId="7" xfId="0" applyNumberFormat="1" applyFont="1" applyBorder="1" applyAlignment="1">
      <alignment wrapText="1"/>
    </xf>
    <xf numFmtId="0" fontId="43" fillId="0" borderId="16" xfId="2" applyFont="1" applyBorder="1" applyAlignment="1">
      <alignment horizontal="center" vertical="center" wrapText="1"/>
    </xf>
    <xf numFmtId="43" fontId="23" fillId="0" borderId="16" xfId="9" applyFont="1" applyBorder="1" applyAlignment="1">
      <alignment horizontal="center" vertical="center" wrapText="1"/>
    </xf>
    <xf numFmtId="43" fontId="43" fillId="0" borderId="16" xfId="18" applyFont="1" applyBorder="1" applyAlignment="1">
      <alignment horizontal="center" vertical="center" wrapText="1"/>
    </xf>
    <xf numFmtId="4" fontId="45" fillId="0" borderId="16" xfId="0" applyNumberFormat="1" applyFont="1" applyBorder="1" applyAlignment="1">
      <alignment wrapText="1"/>
    </xf>
    <xf numFmtId="4" fontId="44" fillId="0" borderId="0" xfId="2" applyNumberFormat="1" applyFont="1" applyAlignment="1">
      <alignment horizontal="justify" wrapText="1"/>
    </xf>
    <xf numFmtId="4" fontId="44" fillId="0" borderId="0" xfId="2" applyNumberFormat="1" applyFont="1" applyAlignment="1">
      <alignment horizontal="right" wrapText="1"/>
    </xf>
    <xf numFmtId="0" fontId="0" fillId="0" borderId="0" xfId="0" applyAlignment="1">
      <alignment horizontal="right" wrapText="1"/>
    </xf>
    <xf numFmtId="0" fontId="51" fillId="0" borderId="0" xfId="19" applyFont="1" applyAlignment="1">
      <alignment horizontal="justify" vertical="top"/>
    </xf>
    <xf numFmtId="44" fontId="15" fillId="0" borderId="0" xfId="7" applyNumberFormat="1" applyFont="1"/>
    <xf numFmtId="44" fontId="10" fillId="3" borderId="0" xfId="0" applyNumberFormat="1" applyFont="1" applyFill="1" applyAlignment="1">
      <alignment horizontal="left" vertical="top" wrapText="1"/>
    </xf>
    <xf numFmtId="44" fontId="12" fillId="0" borderId="0" xfId="0" applyNumberFormat="1" applyFont="1"/>
    <xf numFmtId="44" fontId="12" fillId="0" borderId="4" xfId="0" applyNumberFormat="1" applyFont="1" applyBorder="1" applyAlignment="1">
      <alignment horizontal="right" vertical="center"/>
    </xf>
    <xf numFmtId="44" fontId="12" fillId="0" borderId="1" xfId="0" applyNumberFormat="1" applyFont="1" applyBorder="1" applyAlignment="1">
      <alignment horizontal="right" vertical="center"/>
    </xf>
    <xf numFmtId="44" fontId="13" fillId="0" borderId="1" xfId="0" applyNumberFormat="1" applyFont="1" applyBorder="1" applyAlignment="1">
      <alignment horizontal="right" vertical="center"/>
    </xf>
    <xf numFmtId="44" fontId="12" fillId="0" borderId="5" xfId="0" applyNumberFormat="1" applyFont="1" applyBorder="1" applyAlignment="1">
      <alignment horizontal="right" vertical="center"/>
    </xf>
    <xf numFmtId="44" fontId="12" fillId="0" borderId="1" xfId="0" applyNumberFormat="1" applyFont="1" applyBorder="1"/>
    <xf numFmtId="44" fontId="13" fillId="0" borderId="1" xfId="0" applyNumberFormat="1" applyFont="1" applyBorder="1"/>
    <xf numFmtId="44" fontId="44" fillId="0" borderId="0" xfId="2" applyNumberFormat="1" applyFont="1" applyAlignment="1">
      <alignment horizontal="justify"/>
    </xf>
    <xf numFmtId="44" fontId="44" fillId="0" borderId="0" xfId="2" applyNumberFormat="1" applyFont="1" applyAlignment="1">
      <alignment horizontal="center" vertical="center"/>
    </xf>
    <xf numFmtId="44" fontId="0" fillId="0" borderId="0" xfId="0" applyNumberFormat="1"/>
    <xf numFmtId="4" fontId="14" fillId="0" borderId="9" xfId="0" applyNumberFormat="1" applyFont="1" applyFill="1" applyBorder="1" applyAlignment="1">
      <alignment horizontal="right"/>
    </xf>
    <xf numFmtId="4" fontId="14" fillId="0" borderId="8" xfId="0" applyNumberFormat="1" applyFont="1" applyFill="1" applyBorder="1" applyAlignment="1">
      <alignment horizontal="right"/>
    </xf>
    <xf numFmtId="0" fontId="14" fillId="0" borderId="7" xfId="0" applyFont="1" applyFill="1" applyBorder="1" applyAlignment="1">
      <alignment vertical="top" wrapText="1"/>
    </xf>
    <xf numFmtId="0" fontId="23" fillId="0" borderId="1" xfId="0" applyFont="1" applyFill="1" applyBorder="1" applyAlignment="1">
      <alignment horizontal="center" wrapText="1"/>
    </xf>
    <xf numFmtId="0" fontId="23" fillId="0" borderId="1" xfId="0" applyFont="1" applyFill="1" applyBorder="1" applyAlignment="1" applyProtection="1">
      <alignment horizontal="justify" vertical="top" wrapText="1"/>
      <protection locked="0"/>
    </xf>
    <xf numFmtId="4" fontId="23" fillId="0" borderId="1" xfId="9" applyNumberFormat="1" applyFont="1" applyFill="1" applyBorder="1" applyAlignment="1">
      <alignment horizontal="right" wrapText="1"/>
    </xf>
    <xf numFmtId="4" fontId="23" fillId="0" borderId="1" xfId="0" applyNumberFormat="1" applyFont="1" applyFill="1" applyBorder="1" applyAlignment="1">
      <alignment horizontal="right" wrapText="1"/>
    </xf>
    <xf numFmtId="0" fontId="0" fillId="0" borderId="0" xfId="0" applyFill="1" applyAlignment="1">
      <alignment wrapText="1"/>
    </xf>
    <xf numFmtId="4" fontId="10" fillId="0" borderId="0" xfId="1" applyNumberFormat="1" applyFont="1" applyBorder="1" applyAlignment="1">
      <alignment horizontal="right" wrapText="1"/>
    </xf>
    <xf numFmtId="4" fontId="8" fillId="0" borderId="2" xfId="1" applyNumberFormat="1" applyFont="1" applyBorder="1" applyAlignment="1">
      <alignment horizontal="right"/>
    </xf>
    <xf numFmtId="4" fontId="10" fillId="2" borderId="1" xfId="1" applyNumberFormat="1" applyFont="1" applyFill="1" applyBorder="1" applyAlignment="1">
      <alignment horizontal="center" vertical="center" wrapText="1"/>
    </xf>
    <xf numFmtId="4" fontId="10" fillId="0" borderId="5" xfId="1" applyNumberFormat="1" applyFont="1" applyBorder="1" applyAlignment="1">
      <alignment horizontal="right" wrapText="1"/>
    </xf>
    <xf numFmtId="4" fontId="10" fillId="0" borderId="1" xfId="1" applyNumberFormat="1" applyFont="1" applyBorder="1" applyAlignment="1">
      <alignment horizontal="right"/>
    </xf>
    <xf numFmtId="4" fontId="14" fillId="0" borderId="7" xfId="0" applyNumberFormat="1" applyFont="1" applyBorder="1" applyAlignment="1">
      <alignment horizontal="right"/>
    </xf>
    <xf numFmtId="4" fontId="8" fillId="0" borderId="4" xfId="1" applyNumberFormat="1" applyFont="1" applyBorder="1" applyAlignment="1">
      <alignment horizontal="right"/>
    </xf>
    <xf numFmtId="0" fontId="0" fillId="0" borderId="0" xfId="0" applyAlignment="1">
      <alignment wrapText="1"/>
    </xf>
    <xf numFmtId="2" fontId="54" fillId="9" borderId="0" xfId="19" applyNumberFormat="1" applyFont="1" applyFill="1" applyAlignment="1">
      <alignment vertical="top"/>
    </xf>
    <xf numFmtId="0" fontId="54" fillId="9" borderId="0" xfId="19" applyFont="1" applyFill="1" applyAlignment="1">
      <alignment vertical="top"/>
    </xf>
    <xf numFmtId="4" fontId="0" fillId="9" borderId="0" xfId="37" applyNumberFormat="1" applyFont="1" applyFill="1" applyProtection="1">
      <protection locked="0"/>
    </xf>
    <xf numFmtId="4" fontId="0" fillId="9" borderId="0" xfId="37" applyNumberFormat="1" applyFont="1" applyFill="1"/>
    <xf numFmtId="0" fontId="0" fillId="0" borderId="0" xfId="0"/>
    <xf numFmtId="0" fontId="3" fillId="0" borderId="0" xfId="22" applyFont="1" applyAlignment="1">
      <alignment vertical="top"/>
    </xf>
    <xf numFmtId="3" fontId="3" fillId="0" borderId="0" xfId="22" applyNumberFormat="1" applyFont="1" applyAlignment="1">
      <alignment horizontal="center" vertical="top"/>
    </xf>
    <xf numFmtId="0" fontId="3" fillId="0" borderId="0" xfId="22" applyFont="1" applyAlignment="1">
      <alignment horizontal="center" vertical="top"/>
    </xf>
    <xf numFmtId="0" fontId="64" fillId="0" borderId="0" xfId="22" applyFont="1" applyAlignment="1">
      <alignment vertical="top"/>
    </xf>
    <xf numFmtId="1" fontId="3" fillId="0" borderId="0" xfId="22" applyNumberFormat="1" applyFont="1" applyAlignment="1" applyProtection="1">
      <alignment horizontal="center" vertical="top"/>
      <protection locked="0"/>
    </xf>
    <xf numFmtId="4" fontId="51" fillId="0" borderId="0" xfId="22" applyNumberFormat="1" applyFont="1" applyAlignment="1">
      <alignment horizontal="center" vertical="top"/>
    </xf>
    <xf numFmtId="4" fontId="3" fillId="0" borderId="0" xfId="21" applyNumberFormat="1" applyFont="1" applyAlignment="1">
      <alignment horizontal="center" vertical="top"/>
    </xf>
    <xf numFmtId="3" fontId="3" fillId="0" borderId="0" xfId="22" applyNumberFormat="1" applyFont="1" applyAlignment="1">
      <alignment horizontal="center"/>
    </xf>
    <xf numFmtId="0" fontId="12" fillId="10" borderId="0" xfId="0" applyFont="1" applyFill="1"/>
    <xf numFmtId="0" fontId="14" fillId="10" borderId="0" xfId="0" applyFont="1" applyFill="1"/>
    <xf numFmtId="0" fontId="14" fillId="11" borderId="0" xfId="0" applyFont="1" applyFill="1"/>
    <xf numFmtId="0" fontId="12" fillId="11" borderId="0" xfId="0" applyFont="1" applyFill="1"/>
    <xf numFmtId="0" fontId="0" fillId="11" borderId="0" xfId="0" applyFill="1" applyAlignment="1">
      <alignment wrapText="1"/>
    </xf>
    <xf numFmtId="0" fontId="0" fillId="10" borderId="0" xfId="0" applyFill="1" applyAlignment="1">
      <alignment wrapText="1"/>
    </xf>
    <xf numFmtId="0" fontId="7" fillId="11" borderId="0" xfId="6" applyFill="1"/>
    <xf numFmtId="4" fontId="7" fillId="11" borderId="0" xfId="37" applyNumberFormat="1" applyFont="1" applyFill="1"/>
    <xf numFmtId="4" fontId="7" fillId="11" borderId="0" xfId="37" applyNumberFormat="1" applyFont="1" applyFill="1" applyAlignment="1">
      <alignment horizontal="right" vertical="top"/>
    </xf>
    <xf numFmtId="4" fontId="0" fillId="11" borderId="0" xfId="37" applyNumberFormat="1" applyFont="1" applyFill="1"/>
    <xf numFmtId="4" fontId="80" fillId="11" borderId="0" xfId="37" applyNumberFormat="1" applyFont="1" applyFill="1"/>
    <xf numFmtId="4" fontId="0" fillId="11" borderId="0" xfId="37" applyNumberFormat="1" applyFont="1" applyFill="1" applyProtection="1">
      <protection locked="0"/>
    </xf>
    <xf numFmtId="4" fontId="54" fillId="11" borderId="0" xfId="37" applyNumberFormat="1" applyFont="1" applyFill="1" applyAlignment="1" applyProtection="1">
      <alignment vertical="top"/>
      <protection locked="0"/>
    </xf>
    <xf numFmtId="4" fontId="54" fillId="11" borderId="0" xfId="37" applyNumberFormat="1" applyFont="1" applyFill="1" applyProtection="1">
      <protection locked="0"/>
    </xf>
    <xf numFmtId="4" fontId="7" fillId="11" borderId="0" xfId="37" applyNumberFormat="1" applyFont="1" applyFill="1" applyProtection="1">
      <protection locked="0"/>
    </xf>
    <xf numFmtId="4" fontId="3" fillId="11" borderId="0" xfId="19" applyNumberFormat="1" applyFont="1" applyFill="1" applyAlignment="1">
      <alignment horizontal="justify"/>
    </xf>
    <xf numFmtId="4" fontId="3" fillId="10" borderId="0" xfId="19" applyNumberFormat="1" applyFont="1" applyFill="1" applyAlignment="1">
      <alignment horizontal="justify"/>
    </xf>
    <xf numFmtId="0" fontId="3" fillId="11" borderId="0" xfId="19" applyFont="1" applyFill="1"/>
    <xf numFmtId="4" fontId="3" fillId="11" borderId="0" xfId="19" applyNumberFormat="1" applyFont="1" applyFill="1" applyAlignment="1">
      <alignment vertical="top"/>
    </xf>
    <xf numFmtId="166" fontId="3" fillId="11" borderId="0" xfId="19" applyNumberFormat="1" applyFont="1" applyFill="1" applyAlignment="1">
      <alignment vertical="top"/>
    </xf>
    <xf numFmtId="0" fontId="64" fillId="11" borderId="0" xfId="19" applyFont="1" applyFill="1" applyAlignment="1">
      <alignment vertical="top"/>
    </xf>
    <xf numFmtId="0" fontId="3" fillId="11" borderId="0" xfId="19" applyFont="1" applyFill="1" applyAlignment="1">
      <alignment vertical="top"/>
    </xf>
    <xf numFmtId="2" fontId="54" fillId="11" borderId="0" xfId="19" applyNumberFormat="1" applyFont="1" applyFill="1" applyAlignment="1">
      <alignment vertical="top"/>
    </xf>
    <xf numFmtId="0" fontId="54" fillId="11" borderId="0" xfId="19" applyFont="1" applyFill="1" applyAlignment="1">
      <alignment vertical="top"/>
    </xf>
    <xf numFmtId="2" fontId="47" fillId="11" borderId="0" xfId="19" applyNumberFormat="1" applyFill="1" applyAlignment="1">
      <alignment vertical="top"/>
    </xf>
    <xf numFmtId="0" fontId="47" fillId="11" borderId="0" xfId="19" applyFill="1" applyAlignment="1">
      <alignment vertical="top"/>
    </xf>
    <xf numFmtId="0" fontId="17" fillId="11" borderId="0" xfId="19" applyFont="1" applyFill="1" applyAlignment="1">
      <alignment vertical="top"/>
    </xf>
    <xf numFmtId="0" fontId="3" fillId="0" borderId="6" xfId="22" applyFont="1" applyBorder="1" applyAlignment="1">
      <alignment horizontal="center" vertical="top"/>
    </xf>
    <xf numFmtId="0" fontId="3" fillId="0" borderId="6" xfId="19" applyFont="1" applyBorder="1" applyAlignment="1">
      <alignment vertical="top" wrapText="1"/>
    </xf>
    <xf numFmtId="0" fontId="3" fillId="0" borderId="0" xfId="19" applyFont="1" applyBorder="1" applyAlignment="1">
      <alignment vertical="top" wrapText="1"/>
    </xf>
    <xf numFmtId="4" fontId="3" fillId="0" borderId="6" xfId="19" applyNumberFormat="1" applyFont="1" applyBorder="1" applyAlignment="1">
      <alignment horizontal="center" vertical="top"/>
    </xf>
    <xf numFmtId="0" fontId="10" fillId="0" borderId="1" xfId="1" applyFont="1" applyFill="1" applyBorder="1" applyAlignment="1">
      <alignment horizontal="center" vertical="center"/>
    </xf>
    <xf numFmtId="165"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0" borderId="5" xfId="1" applyFont="1" applyFill="1" applyBorder="1" applyAlignment="1">
      <alignment horizontal="center"/>
    </xf>
    <xf numFmtId="165" fontId="10" fillId="0" borderId="5" xfId="1" applyNumberFormat="1" applyFont="1" applyFill="1" applyBorder="1" applyAlignment="1">
      <alignment horizontal="left" wrapText="1"/>
    </xf>
    <xf numFmtId="0" fontId="10" fillId="0" borderId="5" xfId="1" applyFont="1" applyFill="1" applyBorder="1" applyAlignment="1">
      <alignment horizontal="center" wrapText="1"/>
    </xf>
    <xf numFmtId="4" fontId="10" fillId="0" borderId="5" xfId="1" applyNumberFormat="1" applyFont="1" applyFill="1" applyBorder="1" applyAlignment="1">
      <alignment horizontal="right" wrapText="1"/>
    </xf>
    <xf numFmtId="0" fontId="10" fillId="0" borderId="0" xfId="1" applyFont="1" applyFill="1" applyAlignment="1">
      <alignment horizontal="center"/>
    </xf>
    <xf numFmtId="165" fontId="10" fillId="0" borderId="0" xfId="1" applyNumberFormat="1" applyFont="1" applyFill="1" applyAlignment="1">
      <alignment horizontal="left" wrapText="1"/>
    </xf>
    <xf numFmtId="0" fontId="10" fillId="0" borderId="0" xfId="1" applyFont="1" applyFill="1" applyAlignment="1">
      <alignment horizontal="center" wrapText="1"/>
    </xf>
    <xf numFmtId="4" fontId="10" fillId="0" borderId="0" xfId="1" applyNumberFormat="1" applyFont="1" applyFill="1" applyAlignment="1">
      <alignment horizontal="right" wrapText="1"/>
    </xf>
    <xf numFmtId="0" fontId="14" fillId="0" borderId="0" xfId="0" applyFont="1" applyFill="1" applyAlignment="1">
      <alignment horizontal="center" vertical="top"/>
    </xf>
    <xf numFmtId="0" fontId="14" fillId="0" borderId="6" xfId="0" applyFont="1" applyFill="1" applyBorder="1" applyAlignment="1">
      <alignment horizontal="center" vertical="top"/>
    </xf>
    <xf numFmtId="0" fontId="14" fillId="0" borderId="6" xfId="1" applyFont="1" applyFill="1" applyBorder="1" applyAlignment="1">
      <alignment horizontal="left" vertical="top" wrapText="1"/>
    </xf>
    <xf numFmtId="0" fontId="14" fillId="0" borderId="6" xfId="1" applyFont="1" applyFill="1" applyBorder="1" applyAlignment="1">
      <alignment horizontal="right" wrapText="1"/>
    </xf>
    <xf numFmtId="0" fontId="14" fillId="0" borderId="6" xfId="1" applyFont="1" applyFill="1" applyBorder="1" applyAlignment="1">
      <alignment horizontal="right" vertical="top" wrapText="1"/>
    </xf>
    <xf numFmtId="0" fontId="14" fillId="0" borderId="1" xfId="0" applyFont="1" applyFill="1" applyBorder="1" applyAlignment="1">
      <alignment horizontal="center" vertical="top"/>
    </xf>
    <xf numFmtId="0" fontId="14" fillId="0" borderId="1" xfId="1" applyFont="1" applyFill="1" applyBorder="1" applyAlignment="1">
      <alignment horizontal="left" vertical="top" wrapText="1"/>
    </xf>
    <xf numFmtId="0" fontId="14" fillId="0" borderId="1" xfId="0" applyFont="1" applyFill="1" applyBorder="1" applyAlignment="1">
      <alignment horizontal="center"/>
    </xf>
    <xf numFmtId="4" fontId="14" fillId="0" borderId="1" xfId="0" applyNumberFormat="1" applyFont="1" applyFill="1" applyBorder="1" applyAlignment="1">
      <alignment horizontal="right"/>
    </xf>
    <xf numFmtId="0" fontId="14" fillId="0" borderId="7" xfId="0" applyFont="1" applyFill="1" applyBorder="1" applyAlignment="1">
      <alignment horizontal="center" vertical="top"/>
    </xf>
    <xf numFmtId="0" fontId="12" fillId="0" borderId="7" xfId="0" applyFont="1" applyFill="1" applyBorder="1"/>
    <xf numFmtId="0" fontId="12" fillId="0" borderId="7" xfId="0" applyFont="1" applyFill="1" applyBorder="1" applyAlignment="1">
      <alignment horizontal="right"/>
    </xf>
    <xf numFmtId="0" fontId="14" fillId="0" borderId="8" xfId="0" applyFont="1" applyFill="1" applyBorder="1" applyAlignment="1">
      <alignment horizontal="center" vertical="top"/>
    </xf>
    <xf numFmtId="0" fontId="14" fillId="0" borderId="8" xfId="0" applyFont="1" applyFill="1" applyBorder="1" applyAlignment="1">
      <alignment vertical="top" wrapText="1"/>
    </xf>
    <xf numFmtId="0" fontId="14" fillId="0" borderId="8" xfId="0" applyFont="1" applyFill="1" applyBorder="1" applyAlignment="1">
      <alignment horizontal="center"/>
    </xf>
    <xf numFmtId="0" fontId="8" fillId="0" borderId="8" xfId="0" applyFont="1" applyFill="1" applyBorder="1" applyAlignment="1">
      <alignment horizontal="justify" vertical="top" wrapText="1"/>
    </xf>
    <xf numFmtId="0" fontId="14" fillId="0" borderId="9" xfId="0" applyFont="1" applyFill="1" applyBorder="1" applyAlignment="1">
      <alignment horizontal="center" vertical="top"/>
    </xf>
    <xf numFmtId="0" fontId="8" fillId="0" borderId="9" xfId="0" applyFont="1" applyFill="1" applyBorder="1" applyAlignment="1">
      <alignment horizontal="justify" vertical="top" wrapText="1"/>
    </xf>
    <xf numFmtId="0" fontId="14" fillId="0" borderId="9" xfId="0" applyFont="1" applyFill="1" applyBorder="1" applyAlignment="1">
      <alignment horizontal="center"/>
    </xf>
    <xf numFmtId="0" fontId="14" fillId="0" borderId="9" xfId="0" applyFont="1" applyFill="1" applyBorder="1" applyAlignment="1">
      <alignment vertical="top" wrapText="1"/>
    </xf>
    <xf numFmtId="0" fontId="10" fillId="0" borderId="3" xfId="1" applyFont="1" applyFill="1" applyBorder="1" applyAlignment="1">
      <alignment horizontal="center" vertical="top"/>
    </xf>
    <xf numFmtId="0" fontId="10" fillId="0" borderId="2" xfId="1" applyFont="1" applyFill="1" applyBorder="1" applyAlignment="1">
      <alignment horizontal="left" vertical="top" wrapText="1"/>
    </xf>
    <xf numFmtId="0" fontId="8" fillId="0" borderId="2" xfId="1" applyFont="1" applyFill="1" applyBorder="1" applyAlignment="1">
      <alignment horizontal="left"/>
    </xf>
    <xf numFmtId="4" fontId="8" fillId="0" borderId="2" xfId="1" applyNumberFormat="1" applyFont="1" applyFill="1" applyBorder="1" applyAlignment="1">
      <alignment horizontal="right"/>
    </xf>
    <xf numFmtId="4" fontId="8" fillId="0" borderId="4" xfId="1" applyNumberFormat="1" applyFont="1" applyFill="1" applyBorder="1" applyAlignment="1">
      <alignment horizontal="right"/>
    </xf>
    <xf numFmtId="4" fontId="10" fillId="0" borderId="1" xfId="1" applyNumberFormat="1" applyFont="1" applyFill="1" applyBorder="1" applyAlignment="1">
      <alignment horizontal="right"/>
    </xf>
    <xf numFmtId="0" fontId="14" fillId="0" borderId="0" xfId="0" applyFont="1" applyFill="1"/>
    <xf numFmtId="0" fontId="14" fillId="0" borderId="0" xfId="0" applyFont="1" applyFill="1" applyAlignment="1">
      <alignment horizontal="right"/>
    </xf>
    <xf numFmtId="0" fontId="16" fillId="0" borderId="6" xfId="0" applyFont="1" applyFill="1" applyBorder="1"/>
    <xf numFmtId="0" fontId="14" fillId="0" borderId="6" xfId="0" applyFont="1" applyFill="1" applyBorder="1" applyAlignment="1">
      <alignment horizontal="center"/>
    </xf>
    <xf numFmtId="4" fontId="14" fillId="0" borderId="6" xfId="0" applyNumberFormat="1" applyFont="1" applyFill="1" applyBorder="1" applyAlignment="1">
      <alignment horizontal="right"/>
    </xf>
    <xf numFmtId="0" fontId="8" fillId="0" borderId="1" xfId="0" applyFont="1" applyFill="1" applyBorder="1" applyAlignment="1">
      <alignment horizontal="left" vertical="top" wrapText="1"/>
    </xf>
    <xf numFmtId="0" fontId="8" fillId="0" borderId="7" xfId="0" applyFont="1" applyFill="1" applyBorder="1" applyAlignment="1">
      <alignment horizontal="left" vertical="top" wrapText="1"/>
    </xf>
    <xf numFmtId="0" fontId="14" fillId="0" borderId="7" xfId="0" applyFont="1" applyFill="1" applyBorder="1" applyAlignment="1">
      <alignment horizontal="center"/>
    </xf>
    <xf numFmtId="4" fontId="14" fillId="0" borderId="7" xfId="0" applyNumberFormat="1" applyFont="1" applyFill="1" applyBorder="1" applyAlignment="1">
      <alignment horizontal="right"/>
    </xf>
    <xf numFmtId="4" fontId="8" fillId="0" borderId="8" xfId="0" applyNumberFormat="1" applyFont="1" applyFill="1" applyBorder="1" applyAlignment="1">
      <alignment horizontal="justify" wrapText="1"/>
    </xf>
    <xf numFmtId="4" fontId="8" fillId="0" borderId="9" xfId="0" applyNumberFormat="1" applyFont="1" applyFill="1" applyBorder="1" applyAlignment="1">
      <alignment horizontal="justify" wrapText="1"/>
    </xf>
    <xf numFmtId="4" fontId="10" fillId="0" borderId="8" xfId="0" applyNumberFormat="1" applyFont="1" applyFill="1" applyBorder="1" applyAlignment="1">
      <alignment horizontal="justify" wrapText="1"/>
    </xf>
    <xf numFmtId="4" fontId="8" fillId="0" borderId="1" xfId="0" applyNumberFormat="1" applyFont="1" applyFill="1" applyBorder="1" applyAlignment="1">
      <alignment horizontal="justify" wrapText="1"/>
    </xf>
    <xf numFmtId="0" fontId="8" fillId="0" borderId="8" xfId="0" applyFont="1" applyFill="1" applyBorder="1" applyAlignment="1">
      <alignment horizontal="left" vertical="top" wrapText="1"/>
    </xf>
    <xf numFmtId="0" fontId="10" fillId="0" borderId="8" xfId="0" applyFont="1" applyFill="1" applyBorder="1" applyAlignment="1">
      <alignment horizontal="justify" wrapText="1"/>
    </xf>
    <xf numFmtId="0" fontId="8" fillId="0" borderId="7" xfId="0" applyFont="1" applyFill="1" applyBorder="1" applyAlignment="1">
      <alignment horizontal="justify" vertical="top" wrapText="1"/>
    </xf>
    <xf numFmtId="0" fontId="14" fillId="0" borderId="8" xfId="0" applyFont="1" applyFill="1" applyBorder="1"/>
    <xf numFmtId="4" fontId="8" fillId="0" borderId="1" xfId="0" applyNumberFormat="1" applyFont="1" applyFill="1" applyBorder="1" applyAlignment="1">
      <alignment horizontal="justify" vertical="top" wrapText="1"/>
    </xf>
    <xf numFmtId="4" fontId="8" fillId="0" borderId="1" xfId="1" applyNumberFormat="1" applyFont="1" applyFill="1" applyBorder="1" applyAlignment="1">
      <alignment horizontal="right"/>
    </xf>
    <xf numFmtId="0" fontId="16" fillId="0" borderId="0" xfId="0" applyFont="1" applyFill="1" applyAlignment="1">
      <alignment wrapText="1"/>
    </xf>
    <xf numFmtId="0" fontId="14" fillId="0" borderId="0" xfId="0" applyFont="1" applyFill="1" applyAlignment="1">
      <alignment horizontal="center"/>
    </xf>
    <xf numFmtId="4" fontId="14" fillId="0" borderId="0" xfId="0" applyNumberFormat="1" applyFont="1" applyFill="1" applyAlignment="1">
      <alignment horizontal="right"/>
    </xf>
    <xf numFmtId="0" fontId="14" fillId="0" borderId="2" xfId="1" applyFont="1" applyFill="1" applyBorder="1" applyAlignment="1">
      <alignment horizontal="left" vertical="top" wrapText="1"/>
    </xf>
    <xf numFmtId="0" fontId="10" fillId="0" borderId="0" xfId="1" applyFont="1" applyBorder="1" applyAlignment="1">
      <alignment horizontal="center"/>
    </xf>
    <xf numFmtId="165" fontId="10" fillId="0" borderId="0" xfId="1" applyNumberFormat="1" applyFont="1" applyBorder="1" applyAlignment="1">
      <alignment horizontal="left" wrapText="1"/>
    </xf>
    <xf numFmtId="0" fontId="10" fillId="0" borderId="0" xfId="1" applyFont="1" applyBorder="1" applyAlignment="1">
      <alignment horizontal="center" wrapText="1"/>
    </xf>
    <xf numFmtId="0" fontId="14" fillId="0" borderId="0" xfId="0" applyFont="1" applyBorder="1" applyAlignment="1">
      <alignment horizontal="center" vertical="top"/>
    </xf>
    <xf numFmtId="0" fontId="14" fillId="0" borderId="0" xfId="0" applyFont="1" applyBorder="1" applyAlignment="1">
      <alignment horizontal="center"/>
    </xf>
    <xf numFmtId="4" fontId="14" fillId="0" borderId="0" xfId="0" applyNumberFormat="1" applyFont="1" applyBorder="1" applyAlignment="1">
      <alignment horizontal="right"/>
    </xf>
    <xf numFmtId="0" fontId="8" fillId="0" borderId="9" xfId="0" applyFont="1" applyFill="1" applyBorder="1" applyAlignment="1">
      <alignment horizontal="left" vertical="top" wrapText="1"/>
    </xf>
    <xf numFmtId="0" fontId="14" fillId="0" borderId="9" xfId="1" applyFont="1" applyFill="1" applyBorder="1" applyAlignment="1">
      <alignment horizontal="left" vertical="top" wrapText="1"/>
    </xf>
    <xf numFmtId="0" fontId="16" fillId="0" borderId="7" xfId="1" applyFont="1" applyFill="1" applyBorder="1" applyAlignment="1">
      <alignment horizontal="left" vertical="top" wrapText="1"/>
    </xf>
    <xf numFmtId="0" fontId="14" fillId="0" borderId="7" xfId="0" applyFont="1" applyFill="1" applyBorder="1"/>
    <xf numFmtId="0" fontId="14" fillId="0" borderId="7" xfId="0" applyFont="1" applyFill="1" applyBorder="1" applyAlignment="1">
      <alignment horizontal="right"/>
    </xf>
    <xf numFmtId="0" fontId="14" fillId="0" borderId="8" xfId="1" applyFont="1" applyFill="1" applyBorder="1" applyAlignment="1">
      <alignment horizontal="left" vertical="top" wrapText="1"/>
    </xf>
    <xf numFmtId="0" fontId="14" fillId="0" borderId="7" xfId="1" applyFont="1" applyFill="1" applyBorder="1" applyAlignment="1">
      <alignment horizontal="left" vertical="top" wrapText="1"/>
    </xf>
    <xf numFmtId="0" fontId="10" fillId="0" borderId="2" xfId="1" applyFont="1" applyFill="1" applyBorder="1" applyAlignment="1">
      <alignment horizontal="left" vertical="top"/>
    </xf>
    <xf numFmtId="0" fontId="14" fillId="0" borderId="3" xfId="0" applyFont="1" applyFill="1" applyBorder="1" applyAlignment="1">
      <alignment horizontal="center" vertical="top"/>
    </xf>
    <xf numFmtId="4" fontId="10" fillId="0" borderId="4" xfId="1" applyNumberFormat="1" applyFont="1" applyFill="1" applyBorder="1" applyAlignment="1">
      <alignment horizontal="right"/>
    </xf>
    <xf numFmtId="0" fontId="10" fillId="0" borderId="3" xfId="1" applyFont="1" applyFill="1" applyBorder="1" applyAlignment="1">
      <alignment horizontal="center"/>
    </xf>
    <xf numFmtId="165" fontId="10" fillId="0" borderId="2" xfId="1" applyNumberFormat="1" applyFont="1" applyFill="1" applyBorder="1" applyAlignment="1">
      <alignment horizontal="left" wrapText="1"/>
    </xf>
    <xf numFmtId="0" fontId="14" fillId="0" borderId="2" xfId="0" applyFont="1" applyFill="1" applyBorder="1" applyAlignment="1">
      <alignment horizontal="center"/>
    </xf>
    <xf numFmtId="2" fontId="14" fillId="0" borderId="2" xfId="0" applyNumberFormat="1" applyFont="1" applyFill="1" applyBorder="1" applyAlignment="1">
      <alignment horizontal="right"/>
    </xf>
    <xf numFmtId="4" fontId="14" fillId="0" borderId="2" xfId="0" applyNumberFormat="1" applyFont="1" applyFill="1" applyBorder="1" applyAlignment="1">
      <alignment horizontal="right"/>
    </xf>
    <xf numFmtId="4" fontId="14" fillId="0" borderId="4" xfId="0" applyNumberFormat="1" applyFont="1" applyFill="1" applyBorder="1" applyAlignment="1">
      <alignment horizontal="right"/>
    </xf>
    <xf numFmtId="4" fontId="8" fillId="0" borderId="1" xfId="0" applyNumberFormat="1" applyFont="1" applyFill="1" applyBorder="1" applyAlignment="1">
      <alignment vertical="top" wrapText="1"/>
    </xf>
    <xf numFmtId="0" fontId="14" fillId="0" borderId="10" xfId="0" applyFont="1" applyFill="1" applyBorder="1" applyAlignment="1">
      <alignment horizontal="center" vertical="top"/>
    </xf>
    <xf numFmtId="4" fontId="10" fillId="0" borderId="5" xfId="0" applyNumberFormat="1" applyFont="1" applyFill="1" applyBorder="1" applyAlignment="1">
      <alignment horizontal="left" vertical="center" wrapText="1"/>
    </xf>
    <xf numFmtId="0" fontId="14" fillId="0" borderId="5" xfId="0" applyFont="1" applyFill="1" applyBorder="1" applyAlignment="1">
      <alignment horizontal="center"/>
    </xf>
    <xf numFmtId="2" fontId="14" fillId="0" borderId="5" xfId="0" applyNumberFormat="1" applyFont="1" applyFill="1" applyBorder="1" applyAlignment="1">
      <alignment horizontal="right"/>
    </xf>
    <xf numFmtId="4" fontId="14" fillId="0" borderId="5" xfId="0" applyNumberFormat="1" applyFont="1" applyFill="1" applyBorder="1" applyAlignment="1">
      <alignment horizontal="right"/>
    </xf>
    <xf numFmtId="4" fontId="8" fillId="0" borderId="5" xfId="0" applyNumberFormat="1" applyFont="1" applyFill="1" applyBorder="1" applyAlignment="1">
      <alignment horizontal="left" vertical="center" wrapText="1"/>
    </xf>
    <xf numFmtId="4" fontId="8" fillId="0" borderId="1" xfId="0" applyNumberFormat="1" applyFont="1" applyFill="1" applyBorder="1" applyAlignment="1">
      <alignment horizontal="left" vertical="top" wrapText="1"/>
    </xf>
    <xf numFmtId="4" fontId="8" fillId="0" borderId="1" xfId="0" applyNumberFormat="1" applyFont="1" applyFill="1" applyBorder="1" applyAlignment="1">
      <alignment horizontal="left" vertical="center" wrapText="1"/>
    </xf>
    <xf numFmtId="4" fontId="10" fillId="0" borderId="2" xfId="0" applyNumberFormat="1" applyFont="1" applyFill="1" applyBorder="1" applyAlignment="1">
      <alignment horizontal="left" vertical="center" wrapText="1"/>
    </xf>
    <xf numFmtId="0" fontId="14" fillId="0" borderId="1" xfId="1" quotePrefix="1" applyFont="1" applyFill="1" applyBorder="1" applyAlignment="1">
      <alignment horizontal="left" vertical="top" wrapText="1"/>
    </xf>
    <xf numFmtId="0" fontId="16" fillId="0" borderId="8" xfId="1" applyFont="1" applyFill="1" applyBorder="1" applyAlignment="1">
      <alignment horizontal="left" vertical="top" wrapText="1"/>
    </xf>
    <xf numFmtId="0" fontId="10" fillId="0" borderId="8" xfId="1" applyFont="1" applyFill="1" applyBorder="1" applyAlignment="1">
      <alignment horizontal="center" vertical="top"/>
    </xf>
    <xf numFmtId="4" fontId="8" fillId="0" borderId="8" xfId="1" applyNumberFormat="1" applyFont="1" applyFill="1" applyBorder="1" applyAlignment="1">
      <alignment horizontal="right"/>
    </xf>
    <xf numFmtId="2" fontId="14" fillId="0" borderId="9" xfId="0" applyNumberFormat="1" applyFont="1" applyFill="1" applyBorder="1" applyAlignment="1">
      <alignment horizontal="right"/>
    </xf>
    <xf numFmtId="0" fontId="14" fillId="0" borderId="8" xfId="0" applyFont="1" applyFill="1" applyBorder="1" applyAlignment="1">
      <alignment horizontal="right"/>
    </xf>
    <xf numFmtId="0" fontId="14" fillId="0" borderId="11" xfId="0" applyFont="1" applyFill="1" applyBorder="1" applyAlignment="1">
      <alignment horizontal="center" vertical="top"/>
    </xf>
    <xf numFmtId="4" fontId="14" fillId="0" borderId="12" xfId="0" applyNumberFormat="1" applyFont="1" applyFill="1" applyBorder="1" applyAlignment="1">
      <alignment horizontal="right"/>
    </xf>
    <xf numFmtId="0" fontId="14" fillId="0" borderId="9" xfId="0" applyFont="1" applyFill="1" applyBorder="1" applyAlignment="1">
      <alignment horizontal="right"/>
    </xf>
    <xf numFmtId="49" fontId="26" fillId="0" borderId="1" xfId="0" applyNumberFormat="1" applyFont="1" applyFill="1" applyBorder="1" applyAlignment="1">
      <alignment horizontal="left" vertical="top" wrapText="1"/>
    </xf>
    <xf numFmtId="49" fontId="23" fillId="0" borderId="1" xfId="0" applyNumberFormat="1" applyFont="1" applyFill="1" applyBorder="1" applyAlignment="1">
      <alignment horizontal="left" vertical="top" wrapText="1"/>
    </xf>
    <xf numFmtId="4" fontId="28" fillId="0" borderId="1" xfId="9" applyNumberFormat="1" applyFont="1" applyFill="1" applyBorder="1" applyAlignment="1">
      <alignment horizontal="right" wrapText="1"/>
    </xf>
    <xf numFmtId="0" fontId="23" fillId="0" borderId="1" xfId="0" applyFont="1" applyFill="1" applyBorder="1" applyAlignment="1">
      <alignment horizontal="left" vertical="top" wrapText="1"/>
    </xf>
    <xf numFmtId="0" fontId="23" fillId="0" borderId="1" xfId="10" applyFont="1" applyFill="1" applyBorder="1" applyAlignment="1">
      <alignment horizontal="justify" vertical="top" wrapText="1"/>
    </xf>
    <xf numFmtId="0" fontId="23" fillId="0" borderId="1" xfId="10" applyFont="1" applyFill="1" applyBorder="1" applyAlignment="1">
      <alignment horizontal="center" wrapText="1"/>
    </xf>
    <xf numFmtId="0" fontId="23" fillId="0" borderId="1" xfId="10" applyFont="1" applyFill="1" applyBorder="1" applyAlignment="1">
      <alignment horizontal="left" vertical="top" wrapText="1"/>
    </xf>
    <xf numFmtId="0" fontId="26" fillId="0" borderId="1" xfId="0" applyFont="1" applyFill="1" applyBorder="1" applyAlignment="1">
      <alignment vertical="top" wrapText="1"/>
    </xf>
    <xf numFmtId="0" fontId="26" fillId="0" borderId="1" xfId="0" applyFont="1" applyFill="1" applyBorder="1" applyAlignment="1">
      <alignment horizontal="left" vertical="top" wrapText="1"/>
    </xf>
    <xf numFmtId="0" fontId="23" fillId="0" borderId="1" xfId="0" applyFont="1" applyFill="1" applyBorder="1" applyAlignment="1">
      <alignment vertical="top" wrapText="1"/>
    </xf>
    <xf numFmtId="0" fontId="28" fillId="0" borderId="1" xfId="0" applyFont="1" applyFill="1" applyBorder="1" applyAlignment="1">
      <alignment horizontal="right" wrapText="1"/>
    </xf>
    <xf numFmtId="0" fontId="23" fillId="0" borderId="1" xfId="0" applyFont="1" applyFill="1" applyBorder="1" applyAlignment="1">
      <alignment wrapText="1"/>
    </xf>
    <xf numFmtId="0" fontId="23" fillId="0" borderId="1" xfId="0" applyFont="1" applyFill="1" applyBorder="1" applyAlignment="1">
      <alignment horizontal="center" vertical="top" wrapText="1" shrinkToFit="1"/>
    </xf>
    <xf numFmtId="0" fontId="23" fillId="0" borderId="1" xfId="0" applyFont="1" applyFill="1" applyBorder="1" applyAlignment="1">
      <alignment horizontal="center" vertical="center" wrapText="1"/>
    </xf>
    <xf numFmtId="4" fontId="28" fillId="0" borderId="1" xfId="0" applyNumberFormat="1" applyFont="1" applyFill="1" applyBorder="1" applyAlignment="1" applyProtection="1">
      <alignment horizontal="right" wrapText="1"/>
      <protection locked="0"/>
    </xf>
    <xf numFmtId="4" fontId="23" fillId="0" borderId="1" xfId="0" applyNumberFormat="1" applyFont="1" applyFill="1" applyBorder="1" applyAlignment="1">
      <alignment wrapText="1" shrinkToFit="1"/>
    </xf>
    <xf numFmtId="0" fontId="23" fillId="0" borderId="1" xfId="10" applyFont="1" applyFill="1" applyBorder="1" applyAlignment="1">
      <alignment horizontal="justify" wrapText="1"/>
    </xf>
    <xf numFmtId="4" fontId="23" fillId="0" borderId="1" xfId="0" applyNumberFormat="1" applyFont="1" applyFill="1" applyBorder="1" applyAlignment="1" applyProtection="1">
      <alignment horizontal="right" wrapText="1"/>
      <protection locked="0"/>
    </xf>
    <xf numFmtId="4" fontId="23" fillId="0" borderId="1" xfId="0" applyNumberFormat="1" applyFont="1" applyFill="1" applyBorder="1" applyAlignment="1">
      <alignment horizontal="right" wrapText="1" shrinkToFit="1"/>
    </xf>
    <xf numFmtId="49" fontId="30" fillId="0" borderId="1" xfId="10" applyNumberFormat="1" applyFont="1" applyFill="1" applyBorder="1" applyAlignment="1">
      <alignment horizontal="left" wrapText="1"/>
    </xf>
    <xf numFmtId="0" fontId="23" fillId="0" borderId="1" xfId="10" applyFont="1" applyFill="1" applyBorder="1" applyAlignment="1">
      <alignment wrapText="1"/>
    </xf>
    <xf numFmtId="4" fontId="28" fillId="0" borderId="1" xfId="0" applyNumberFormat="1" applyFont="1" applyFill="1" applyBorder="1" applyAlignment="1" applyProtection="1">
      <alignment horizontal="center" wrapText="1"/>
      <protection locked="0"/>
    </xf>
    <xf numFmtId="0" fontId="28" fillId="0" borderId="1" xfId="0" applyFont="1" applyFill="1" applyBorder="1" applyAlignment="1">
      <alignment horizontal="center" wrapText="1"/>
    </xf>
    <xf numFmtId="0" fontId="24" fillId="0" borderId="1" xfId="0" applyFont="1" applyFill="1" applyBorder="1" applyAlignment="1">
      <alignment horizontal="center" vertical="center" wrapText="1"/>
    </xf>
    <xf numFmtId="4" fontId="27" fillId="0" borderId="1" xfId="0" applyNumberFormat="1" applyFont="1" applyFill="1" applyBorder="1" applyAlignment="1" applyProtection="1">
      <alignment horizontal="center" wrapText="1"/>
      <protection locked="0"/>
    </xf>
    <xf numFmtId="4" fontId="24" fillId="0" borderId="1" xfId="0" applyNumberFormat="1" applyFont="1" applyFill="1" applyBorder="1" applyAlignment="1">
      <alignment horizontal="center" wrapText="1" shrinkToFit="1"/>
    </xf>
    <xf numFmtId="0" fontId="23" fillId="0" borderId="1" xfId="0" applyFont="1" applyFill="1" applyBorder="1" applyAlignment="1">
      <alignment horizontal="justify" vertical="top" wrapText="1"/>
    </xf>
    <xf numFmtId="2" fontId="28" fillId="0" borderId="1" xfId="0" applyNumberFormat="1" applyFont="1" applyFill="1" applyBorder="1" applyAlignment="1">
      <alignment horizontal="right" wrapText="1"/>
    </xf>
    <xf numFmtId="0" fontId="24" fillId="0" borderId="1" xfId="0" applyFont="1" applyFill="1" applyBorder="1" applyAlignment="1">
      <alignment horizontal="left" vertical="center" wrapText="1" shrinkToFit="1"/>
    </xf>
    <xf numFmtId="4" fontId="24" fillId="0" borderId="1" xfId="0" applyNumberFormat="1" applyFont="1" applyFill="1" applyBorder="1" applyAlignment="1" applyProtection="1">
      <alignment horizontal="center" vertical="center" wrapText="1"/>
      <protection hidden="1"/>
    </xf>
    <xf numFmtId="0" fontId="10" fillId="0" borderId="1" xfId="0" applyFont="1" applyFill="1" applyBorder="1" applyAlignment="1">
      <alignment horizontal="left" vertical="top" wrapText="1"/>
    </xf>
    <xf numFmtId="4" fontId="27" fillId="0" borderId="1" xfId="9" applyNumberFormat="1" applyFont="1" applyFill="1" applyBorder="1" applyAlignment="1">
      <alignment horizontal="right" wrapText="1"/>
    </xf>
    <xf numFmtId="4" fontId="26" fillId="0" borderId="1" xfId="9" applyNumberFormat="1" applyFont="1" applyFill="1" applyBorder="1" applyAlignment="1">
      <alignment horizontal="right" wrapText="1"/>
    </xf>
    <xf numFmtId="4" fontId="26" fillId="0" borderId="1" xfId="0" applyNumberFormat="1" applyFont="1" applyFill="1" applyBorder="1" applyAlignment="1">
      <alignment horizontal="right" wrapText="1"/>
    </xf>
    <xf numFmtId="49" fontId="10"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23" fillId="0" borderId="7" xfId="10" applyFont="1" applyFill="1" applyBorder="1" applyAlignment="1">
      <alignment horizontal="center" wrapText="1"/>
    </xf>
    <xf numFmtId="4" fontId="28" fillId="0" borderId="7" xfId="9" applyNumberFormat="1" applyFont="1" applyFill="1" applyBorder="1" applyAlignment="1">
      <alignment horizontal="right" wrapText="1"/>
    </xf>
    <xf numFmtId="4" fontId="23" fillId="0" borderId="7" xfId="9" applyNumberFormat="1" applyFont="1" applyFill="1" applyBorder="1" applyAlignment="1">
      <alignment horizontal="right" wrapText="1"/>
    </xf>
    <xf numFmtId="0" fontId="3" fillId="0" borderId="7" xfId="11" applyFill="1" applyBorder="1" applyAlignment="1">
      <alignment horizontal="center" vertical="top" wrapText="1" shrinkToFit="1"/>
    </xf>
    <xf numFmtId="3" fontId="3" fillId="0" borderId="7" xfId="12" applyNumberFormat="1" applyFill="1" applyBorder="1" applyAlignment="1">
      <alignment horizontal="center" vertical="top" wrapText="1" shrinkToFit="1"/>
    </xf>
    <xf numFmtId="49" fontId="3" fillId="0" borderId="13" xfId="11" applyNumberFormat="1" applyFill="1" applyBorder="1" applyAlignment="1">
      <alignment horizontal="center" vertical="top" wrapText="1"/>
    </xf>
    <xf numFmtId="49" fontId="3" fillId="0" borderId="14" xfId="11" applyNumberFormat="1" applyFill="1" applyBorder="1" applyAlignment="1">
      <alignment horizontal="center" vertical="top" wrapText="1"/>
    </xf>
    <xf numFmtId="49" fontId="3" fillId="0" borderId="15" xfId="11" applyNumberFormat="1" applyFill="1" applyBorder="1" applyAlignment="1">
      <alignment horizontal="center" vertical="top" wrapText="1"/>
    </xf>
    <xf numFmtId="4" fontId="23" fillId="0" borderId="1" xfId="0" applyNumberFormat="1" applyFont="1" applyFill="1" applyBorder="1" applyAlignment="1">
      <alignment wrapText="1"/>
    </xf>
    <xf numFmtId="2" fontId="23" fillId="0" borderId="1" xfId="0" applyNumberFormat="1" applyFont="1" applyFill="1" applyBorder="1" applyAlignment="1">
      <alignment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top"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wrapText="1"/>
    </xf>
    <xf numFmtId="0" fontId="28" fillId="0" borderId="1" xfId="0" applyFont="1" applyFill="1" applyBorder="1" applyAlignment="1">
      <alignment wrapText="1"/>
    </xf>
    <xf numFmtId="0" fontId="26" fillId="0" borderId="1" xfId="0" applyFont="1" applyFill="1" applyBorder="1" applyAlignment="1" applyProtection="1">
      <alignment horizontal="justify" wrapText="1"/>
      <protection locked="0"/>
    </xf>
    <xf numFmtId="0" fontId="23" fillId="0" borderId="1" xfId="11" applyFont="1" applyFill="1" applyBorder="1" applyAlignment="1">
      <alignment horizontal="justify" vertical="top" wrapText="1"/>
    </xf>
    <xf numFmtId="4" fontId="28" fillId="0" borderId="1" xfId="0" applyNumberFormat="1" applyFont="1" applyFill="1" applyBorder="1" applyAlignment="1">
      <alignment horizontal="right" wrapText="1"/>
    </xf>
    <xf numFmtId="0" fontId="10" fillId="0" borderId="1" xfId="0" applyFont="1" applyFill="1" applyBorder="1" applyAlignment="1">
      <alignment horizontal="center" vertical="top" wrapText="1"/>
    </xf>
    <xf numFmtId="4" fontId="33" fillId="0" borderId="1" xfId="0" applyNumberFormat="1" applyFont="1" applyFill="1" applyBorder="1" applyAlignment="1">
      <alignment vertical="center" wrapText="1"/>
    </xf>
    <xf numFmtId="2" fontId="33" fillId="0" borderId="1" xfId="0" applyNumberFormat="1" applyFont="1" applyFill="1" applyBorder="1" applyAlignment="1">
      <alignment vertical="center" wrapText="1"/>
    </xf>
    <xf numFmtId="0" fontId="34" fillId="0" borderId="1" xfId="0" applyFont="1" applyFill="1" applyBorder="1" applyAlignment="1">
      <alignment horizontal="center" vertical="top" wrapText="1"/>
    </xf>
    <xf numFmtId="0" fontId="33" fillId="0" borderId="1" xfId="0" applyFont="1" applyFill="1" applyBorder="1" applyAlignment="1">
      <alignment horizontal="center" wrapText="1"/>
    </xf>
    <xf numFmtId="4" fontId="33" fillId="0" borderId="1" xfId="0" applyNumberFormat="1" applyFont="1" applyFill="1" applyBorder="1" applyAlignment="1">
      <alignment horizontal="right" wrapText="1"/>
    </xf>
    <xf numFmtId="2" fontId="33" fillId="0" borderId="1" xfId="0" applyNumberFormat="1" applyFont="1" applyFill="1" applyBorder="1" applyAlignment="1">
      <alignment wrapText="1"/>
    </xf>
    <xf numFmtId="4" fontId="33" fillId="0" borderId="1" xfId="0" applyNumberFormat="1" applyFont="1" applyFill="1" applyBorder="1" applyAlignment="1">
      <alignment wrapText="1"/>
    </xf>
    <xf numFmtId="0" fontId="34"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49" fontId="28" fillId="0" borderId="1" xfId="0" applyNumberFormat="1" applyFont="1" applyFill="1" applyBorder="1" applyAlignment="1">
      <alignment horizontal="left" wrapText="1"/>
    </xf>
    <xf numFmtId="49" fontId="23" fillId="0" borderId="1" xfId="0" applyNumberFormat="1" applyFont="1" applyFill="1" applyBorder="1" applyAlignment="1">
      <alignment horizontal="left" wrapText="1"/>
    </xf>
    <xf numFmtId="49" fontId="35" fillId="0" borderId="1" xfId="0" applyNumberFormat="1" applyFont="1" applyFill="1" applyBorder="1" applyAlignment="1">
      <alignment horizontal="left" vertical="top" wrapText="1"/>
    </xf>
    <xf numFmtId="0" fontId="36" fillId="0" borderId="1" xfId="0" applyFont="1" applyFill="1" applyBorder="1" applyAlignment="1">
      <alignment wrapText="1"/>
    </xf>
    <xf numFmtId="4" fontId="38" fillId="0" borderId="1" xfId="13" applyNumberFormat="1" applyFont="1" applyFill="1" applyBorder="1" applyAlignment="1">
      <alignment horizontal="right" wrapText="1"/>
    </xf>
    <xf numFmtId="4" fontId="38" fillId="0" borderId="1" xfId="0" applyNumberFormat="1" applyFont="1" applyFill="1" applyBorder="1" applyAlignment="1">
      <alignment horizontal="right" wrapText="1"/>
    </xf>
    <xf numFmtId="4" fontId="28" fillId="0" borderId="1" xfId="14" applyNumberFormat="1" applyFont="1" applyFill="1" applyBorder="1" applyAlignment="1">
      <alignment horizontal="right" wrapText="1"/>
    </xf>
    <xf numFmtId="0" fontId="26" fillId="0" borderId="1" xfId="0" applyFont="1" applyFill="1" applyBorder="1" applyAlignment="1">
      <alignment wrapText="1"/>
    </xf>
    <xf numFmtId="2" fontId="28" fillId="0" borderId="1" xfId="0" applyNumberFormat="1" applyFont="1" applyFill="1" applyBorder="1" applyAlignment="1">
      <alignment wrapText="1"/>
    </xf>
    <xf numFmtId="49" fontId="3" fillId="0" borderId="1" xfId="11" applyNumberFormat="1" applyFill="1" applyBorder="1" applyAlignment="1">
      <alignment horizontal="center" vertical="top" wrapText="1"/>
    </xf>
    <xf numFmtId="0" fontId="3" fillId="0" borderId="1" xfId="11" applyFill="1" applyBorder="1" applyAlignment="1">
      <alignment horizontal="center" vertical="top" wrapText="1" shrinkToFit="1"/>
    </xf>
    <xf numFmtId="3" fontId="40" fillId="0" borderId="1" xfId="12" applyNumberFormat="1" applyFont="1" applyFill="1" applyBorder="1" applyAlignment="1">
      <alignment horizontal="right" vertical="top" wrapText="1" shrinkToFit="1"/>
    </xf>
    <xf numFmtId="3" fontId="40" fillId="0" borderId="1" xfId="12" applyNumberFormat="1" applyFont="1" applyFill="1" applyBorder="1" applyAlignment="1">
      <alignment horizontal="center" vertical="top" wrapText="1" shrinkToFit="1"/>
    </xf>
    <xf numFmtId="0" fontId="23" fillId="0" borderId="1" xfId="0" applyFont="1" applyFill="1" applyBorder="1" applyAlignment="1">
      <alignment horizontal="left" vertical="center" wrapText="1"/>
    </xf>
    <xf numFmtId="3" fontId="23" fillId="0" borderId="1" xfId="9" applyNumberFormat="1" applyFont="1" applyFill="1" applyBorder="1" applyAlignment="1">
      <alignment horizontal="right" wrapText="1"/>
    </xf>
    <xf numFmtId="3" fontId="23" fillId="0" borderId="1" xfId="0" applyNumberFormat="1" applyFont="1" applyFill="1" applyBorder="1" applyAlignment="1">
      <alignment horizontal="right" wrapText="1"/>
    </xf>
    <xf numFmtId="168" fontId="28" fillId="0" borderId="1" xfId="14" applyNumberFormat="1" applyFont="1" applyFill="1" applyBorder="1" applyAlignment="1">
      <alignment horizontal="right" wrapText="1"/>
    </xf>
    <xf numFmtId="168" fontId="23" fillId="0" borderId="1" xfId="14" applyNumberFormat="1" applyFont="1" applyFill="1" applyBorder="1" applyAlignment="1">
      <alignment horizontal="right" wrapText="1"/>
    </xf>
    <xf numFmtId="4" fontId="23" fillId="0" borderId="1" xfId="14" applyNumberFormat="1" applyFont="1" applyFill="1" applyBorder="1" applyAlignment="1">
      <alignment horizontal="right" wrapText="1"/>
    </xf>
    <xf numFmtId="0" fontId="23" fillId="0" borderId="0" xfId="0" applyFont="1" applyFill="1" applyAlignment="1">
      <alignment vertical="top" wrapText="1"/>
    </xf>
    <xf numFmtId="0" fontId="0" fillId="0" borderId="1" xfId="0" applyFill="1" applyBorder="1" applyAlignment="1">
      <alignment wrapText="1"/>
    </xf>
    <xf numFmtId="0" fontId="22" fillId="0" borderId="1" xfId="0" applyFont="1" applyFill="1" applyBorder="1" applyAlignment="1">
      <alignment wrapText="1"/>
    </xf>
    <xf numFmtId="0" fontId="23" fillId="0" borderId="3" xfId="0" applyFont="1" applyFill="1" applyBorder="1" applyAlignment="1">
      <alignment vertical="top" wrapText="1"/>
    </xf>
    <xf numFmtId="3" fontId="23" fillId="0" borderId="1" xfId="14" applyNumberFormat="1" applyFont="1" applyFill="1" applyBorder="1" applyAlignment="1">
      <alignment horizontal="right" wrapText="1"/>
    </xf>
    <xf numFmtId="14" fontId="23" fillId="0" borderId="1" xfId="0" applyNumberFormat="1" applyFont="1" applyFill="1" applyBorder="1" applyAlignment="1">
      <alignment vertical="top" wrapText="1"/>
    </xf>
    <xf numFmtId="0" fontId="28" fillId="0" borderId="1" xfId="0" applyFont="1" applyFill="1" applyBorder="1" applyAlignment="1">
      <alignment vertical="top" wrapText="1"/>
    </xf>
    <xf numFmtId="49" fontId="28" fillId="0" borderId="1" xfId="0" applyNumberFormat="1" applyFont="1" applyFill="1" applyBorder="1" applyAlignment="1">
      <alignment horizontal="left" vertical="top" wrapText="1"/>
    </xf>
    <xf numFmtId="3" fontId="28" fillId="0" borderId="1" xfId="14" applyNumberFormat="1" applyFont="1" applyFill="1" applyBorder="1" applyAlignment="1">
      <alignment horizontal="right" wrapText="1"/>
    </xf>
    <xf numFmtId="0" fontId="26" fillId="0" borderId="1" xfId="0" applyFont="1" applyFill="1" applyBorder="1" applyAlignment="1">
      <alignment vertical="top" wrapText="1" readingOrder="1"/>
    </xf>
    <xf numFmtId="0" fontId="23" fillId="0" borderId="1" xfId="0" applyFont="1" applyFill="1" applyBorder="1" applyAlignment="1">
      <alignment vertical="top" wrapText="1" readingOrder="1"/>
    </xf>
    <xf numFmtId="4" fontId="28" fillId="0" borderId="1" xfId="0" applyNumberFormat="1" applyFont="1" applyFill="1" applyBorder="1" applyAlignment="1">
      <alignment wrapText="1"/>
    </xf>
    <xf numFmtId="169" fontId="23" fillId="0" borderId="1" xfId="15" applyNumberFormat="1" applyFont="1" applyFill="1" applyBorder="1" applyAlignment="1">
      <alignment vertical="center" wrapText="1"/>
    </xf>
    <xf numFmtId="0" fontId="23" fillId="0" borderId="1" xfId="15" applyFont="1" applyFill="1" applyBorder="1" applyAlignment="1">
      <alignment horizontal="center" wrapText="1"/>
    </xf>
    <xf numFmtId="4" fontId="28" fillId="0" borderId="1" xfId="15" applyNumberFormat="1" applyFont="1" applyFill="1" applyBorder="1" applyAlignment="1">
      <alignment wrapText="1"/>
    </xf>
    <xf numFmtId="4" fontId="23" fillId="0" borderId="1" xfId="15" applyNumberFormat="1" applyFont="1" applyFill="1" applyBorder="1" applyAlignment="1">
      <alignment wrapText="1"/>
    </xf>
    <xf numFmtId="170" fontId="23" fillId="0" borderId="1" xfId="16" applyNumberFormat="1" applyFont="1" applyFill="1" applyBorder="1" applyAlignment="1">
      <alignment vertical="center" wrapText="1"/>
    </xf>
    <xf numFmtId="49" fontId="27" fillId="0" borderId="1" xfId="0" applyNumberFormat="1" applyFont="1" applyFill="1" applyBorder="1" applyAlignment="1">
      <alignment horizontal="left" wrapText="1"/>
    </xf>
    <xf numFmtId="43" fontId="23" fillId="0" borderId="1" xfId="9" applyFont="1" applyFill="1" applyBorder="1" applyAlignment="1">
      <alignment horizontal="center" vertical="top" wrapText="1"/>
    </xf>
    <xf numFmtId="4" fontId="27" fillId="0" borderId="1" xfId="9" applyNumberFormat="1" applyFont="1" applyFill="1" applyBorder="1" applyAlignment="1">
      <alignment horizontal="center" wrapText="1"/>
    </xf>
    <xf numFmtId="4" fontId="26" fillId="0" borderId="1" xfId="9" applyNumberFormat="1" applyFont="1" applyFill="1" applyBorder="1" applyAlignment="1">
      <alignment horizontal="center" wrapText="1"/>
    </xf>
    <xf numFmtId="0" fontId="23" fillId="0" borderId="1" xfId="17" applyFont="1" applyFill="1" applyBorder="1" applyAlignment="1">
      <alignment horizontal="left" vertical="justify" wrapText="1"/>
    </xf>
    <xf numFmtId="43" fontId="23" fillId="0" borderId="1" xfId="9" applyFont="1" applyFill="1" applyBorder="1" applyAlignment="1">
      <alignment horizontal="center" wrapText="1"/>
    </xf>
    <xf numFmtId="49" fontId="10" fillId="0" borderId="1" xfId="0" applyNumberFormat="1" applyFont="1" applyFill="1" applyBorder="1" applyAlignment="1">
      <alignment horizontal="right" vertical="center" wrapText="1"/>
    </xf>
    <xf numFmtId="0" fontId="10" fillId="0" borderId="1" xfId="17" applyFont="1" applyFill="1" applyBorder="1" applyAlignment="1">
      <alignment horizontal="left" vertical="center" wrapText="1"/>
    </xf>
    <xf numFmtId="43" fontId="23" fillId="0" borderId="1" xfId="9" applyFont="1" applyFill="1" applyBorder="1" applyAlignment="1">
      <alignment horizontal="center" vertical="center" wrapText="1"/>
    </xf>
    <xf numFmtId="4" fontId="27" fillId="0" borderId="1" xfId="0" applyNumberFormat="1" applyFont="1" applyFill="1" applyBorder="1" applyAlignment="1">
      <alignment horizontal="right" vertical="center" wrapText="1"/>
    </xf>
    <xf numFmtId="4" fontId="23" fillId="0" borderId="1" xfId="9" applyNumberFormat="1" applyFont="1" applyFill="1" applyBorder="1" applyAlignment="1">
      <alignment horizontal="right" vertical="center" wrapText="1"/>
    </xf>
    <xf numFmtId="4" fontId="26" fillId="0" borderId="1" xfId="0" applyNumberFormat="1" applyFont="1" applyFill="1" applyBorder="1" applyAlignment="1">
      <alignment horizontal="right" vertical="center" wrapText="1"/>
    </xf>
    <xf numFmtId="0" fontId="10"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xf>
    <xf numFmtId="0" fontId="10" fillId="0" borderId="1" xfId="17" quotePrefix="1" applyFont="1" applyFill="1" applyBorder="1" applyAlignment="1">
      <alignment horizontal="left"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1" fillId="0" borderId="1" xfId="0" applyFont="1" applyFill="1" applyBorder="1" applyAlignment="1">
      <alignment vertical="center" wrapText="1"/>
    </xf>
    <xf numFmtId="4" fontId="8" fillId="0" borderId="1" xfId="9" applyNumberFormat="1" applyFont="1" applyFill="1" applyBorder="1" applyAlignment="1">
      <alignment vertical="center" wrapText="1"/>
    </xf>
    <xf numFmtId="0" fontId="27" fillId="0" borderId="1" xfId="0" applyFont="1" applyFill="1" applyBorder="1" applyAlignment="1">
      <alignment wrapText="1"/>
    </xf>
    <xf numFmtId="0" fontId="22" fillId="0" borderId="0" xfId="0" applyFont="1" applyFill="1" applyAlignment="1">
      <alignment wrapText="1"/>
    </xf>
    <xf numFmtId="0" fontId="5" fillId="0" borderId="0" xfId="22" applyFont="1" applyFill="1" applyAlignment="1">
      <alignment horizontal="center" vertical="top"/>
    </xf>
    <xf numFmtId="0" fontId="3" fillId="0" borderId="0" xfId="22" applyFill="1" applyAlignment="1">
      <alignment horizontal="justify" vertical="top" wrapText="1"/>
    </xf>
    <xf numFmtId="0" fontId="3" fillId="0" borderId="0" xfId="23" applyFill="1" applyAlignment="1">
      <alignment horizontal="center" vertical="top"/>
    </xf>
    <xf numFmtId="4" fontId="3" fillId="0" borderId="0" xfId="23" applyNumberFormat="1" applyFill="1" applyAlignment="1">
      <alignment horizontal="right" vertical="top"/>
    </xf>
    <xf numFmtId="4" fontId="3" fillId="0" borderId="0" xfId="23" applyNumberFormat="1" applyFill="1" applyAlignment="1">
      <alignment horizontal="right" vertical="top" wrapText="1"/>
    </xf>
    <xf numFmtId="0" fontId="58" fillId="0" borderId="0" xfId="19" applyFont="1" applyFill="1" applyAlignment="1">
      <alignment horizontal="justify" vertical="top"/>
    </xf>
    <xf numFmtId="49" fontId="57" fillId="0" borderId="0" xfId="19" applyNumberFormat="1" applyFont="1" applyFill="1" applyAlignment="1">
      <alignment horizontal="justify" vertical="top"/>
    </xf>
    <xf numFmtId="0" fontId="54" fillId="0" borderId="0" xfId="19" applyFont="1" applyFill="1" applyAlignment="1">
      <alignment horizontal="center" vertical="top"/>
    </xf>
    <xf numFmtId="0" fontId="54" fillId="0" borderId="0" xfId="19" applyFont="1" applyFill="1" applyAlignment="1">
      <alignment vertical="top"/>
    </xf>
    <xf numFmtId="49" fontId="54" fillId="0" borderId="0" xfId="19" applyNumberFormat="1" applyFont="1" applyFill="1" applyAlignment="1">
      <alignment horizontal="center" vertical="top"/>
    </xf>
    <xf numFmtId="4" fontId="54" fillId="0" borderId="0" xfId="19" applyNumberFormat="1" applyFont="1" applyFill="1" applyAlignment="1">
      <alignment vertical="top"/>
    </xf>
    <xf numFmtId="4" fontId="54" fillId="0" borderId="0" xfId="19" applyNumberFormat="1" applyFont="1" applyFill="1" applyAlignment="1">
      <alignment vertical="top" wrapText="1"/>
    </xf>
    <xf numFmtId="0" fontId="3" fillId="0" borderId="0" xfId="22" applyFill="1" applyAlignment="1">
      <alignment vertical="top"/>
    </xf>
    <xf numFmtId="1" fontId="3" fillId="0" borderId="0" xfId="22" applyNumberFormat="1" applyFill="1" applyAlignment="1">
      <alignment horizontal="center" vertical="top"/>
    </xf>
    <xf numFmtId="0" fontId="3" fillId="0" borderId="0" xfId="22" applyFill="1" applyAlignment="1">
      <alignment horizontal="right"/>
    </xf>
    <xf numFmtId="0" fontId="43" fillId="0" borderId="0" xfId="19" applyFont="1" applyFill="1" applyAlignment="1">
      <alignment horizontal="center" vertical="center"/>
    </xf>
    <xf numFmtId="0" fontId="3" fillId="0" borderId="0" xfId="19" applyFont="1" applyFill="1" applyAlignment="1">
      <alignment horizontal="justify" vertical="top" wrapText="1"/>
    </xf>
    <xf numFmtId="0" fontId="3" fillId="0" borderId="0" xfId="19" applyFont="1" applyFill="1" applyAlignment="1">
      <alignment vertical="top"/>
    </xf>
    <xf numFmtId="0" fontId="3" fillId="0" borderId="0" xfId="23" applyFill="1" applyAlignment="1">
      <alignment horizontal="center"/>
    </xf>
    <xf numFmtId="4" fontId="3" fillId="0" borderId="0" xfId="23" applyNumberFormat="1" applyFill="1" applyAlignment="1">
      <alignment horizontal="right"/>
    </xf>
    <xf numFmtId="4" fontId="3" fillId="0" borderId="0" xfId="23" applyNumberFormat="1" applyFill="1" applyAlignment="1">
      <alignment horizontal="right" wrapText="1"/>
    </xf>
    <xf numFmtId="49" fontId="5" fillId="0" borderId="0" xfId="19" applyNumberFormat="1" applyFont="1" applyFill="1" applyAlignment="1">
      <alignment horizontal="center" vertical="top"/>
    </xf>
    <xf numFmtId="49" fontId="5" fillId="0" borderId="0" xfId="19" applyNumberFormat="1" applyFont="1" applyFill="1" applyAlignment="1">
      <alignment horizontal="justify" vertical="top"/>
    </xf>
    <xf numFmtId="0" fontId="3" fillId="0" borderId="0" xfId="19" applyFont="1" applyFill="1" applyAlignment="1">
      <alignment horizontal="center" vertical="top"/>
    </xf>
    <xf numFmtId="0" fontId="5" fillId="0" borderId="0" xfId="19" applyFont="1" applyFill="1" applyAlignment="1">
      <alignment horizontal="center" vertical="top"/>
    </xf>
    <xf numFmtId="4" fontId="3" fillId="0" borderId="0" xfId="19" applyNumberFormat="1" applyFont="1" applyFill="1" applyAlignment="1">
      <alignment vertical="top"/>
    </xf>
    <xf numFmtId="49" fontId="3" fillId="0" borderId="0" xfId="19" applyNumberFormat="1" applyFont="1" applyFill="1" applyAlignment="1">
      <alignment horizontal="center" vertical="top"/>
    </xf>
    <xf numFmtId="49" fontId="3" fillId="0" borderId="0" xfId="19" applyNumberFormat="1" applyFont="1" applyFill="1" applyAlignment="1">
      <alignment horizontal="justify" vertical="top"/>
    </xf>
    <xf numFmtId="3" fontId="3" fillId="0" borderId="0" xfId="19" applyNumberFormat="1" applyFont="1" applyFill="1" applyAlignment="1">
      <alignment horizontal="center" vertical="top"/>
    </xf>
    <xf numFmtId="4" fontId="3" fillId="0" borderId="0" xfId="19" applyNumberFormat="1" applyFont="1" applyFill="1" applyAlignment="1">
      <alignment horizontal="right" vertical="top"/>
    </xf>
    <xf numFmtId="49" fontId="51" fillId="0" borderId="0" xfId="19" applyNumberFormat="1" applyFont="1" applyFill="1" applyAlignment="1">
      <alignment horizontal="center" vertical="top"/>
    </xf>
    <xf numFmtId="168" fontId="3" fillId="0" borderId="0" xfId="19" applyNumberFormat="1" applyFont="1" applyFill="1" applyAlignment="1">
      <alignment horizontal="center" vertical="top"/>
    </xf>
    <xf numFmtId="49" fontId="3" fillId="0" borderId="0" xfId="19" applyNumberFormat="1" applyFont="1" applyFill="1" applyAlignment="1">
      <alignment vertical="top" wrapText="1"/>
    </xf>
    <xf numFmtId="49" fontId="3" fillId="0" borderId="0" xfId="19" applyNumberFormat="1" applyFont="1" applyFill="1" applyAlignment="1">
      <alignment vertical="top"/>
    </xf>
    <xf numFmtId="0" fontId="51" fillId="0" borderId="0" xfId="19" applyFont="1" applyFill="1" applyAlignment="1">
      <alignment horizontal="center" vertical="top"/>
    </xf>
    <xf numFmtId="49" fontId="3" fillId="0" borderId="0" xfId="19" applyNumberFormat="1" applyFont="1" applyFill="1" applyAlignment="1">
      <alignment horizontal="left" vertical="top"/>
    </xf>
    <xf numFmtId="49" fontId="5" fillId="0" borderId="0" xfId="22" applyNumberFormat="1" applyFont="1" applyFill="1" applyAlignment="1">
      <alignment horizontal="center" vertical="top"/>
    </xf>
    <xf numFmtId="0" fontId="3" fillId="0" borderId="0" xfId="19" applyFont="1" applyFill="1" applyAlignment="1">
      <alignment horizontal="right" vertical="top"/>
    </xf>
    <xf numFmtId="0" fontId="3" fillId="0" borderId="0" xfId="19" applyFont="1" applyFill="1" applyAlignment="1">
      <alignment horizontal="justify" vertical="top"/>
    </xf>
    <xf numFmtId="0" fontId="3" fillId="0" borderId="0" xfId="10" applyFill="1" applyAlignment="1">
      <alignment horizontal="justify" vertical="top" wrapText="1"/>
    </xf>
    <xf numFmtId="0" fontId="47" fillId="0" borderId="0" xfId="19" applyFill="1" applyAlignment="1">
      <alignment vertical="top"/>
    </xf>
    <xf numFmtId="0" fontId="3" fillId="0" borderId="0" xfId="21" applyFont="1" applyFill="1" applyAlignment="1">
      <alignment horizontal="justify" vertical="top" wrapText="1"/>
    </xf>
    <xf numFmtId="49" fontId="54" fillId="0" borderId="0" xfId="22" applyNumberFormat="1" applyFont="1" applyFill="1" applyAlignment="1">
      <alignment horizontal="center" vertical="top"/>
    </xf>
    <xf numFmtId="49" fontId="54" fillId="0" borderId="0" xfId="22" applyNumberFormat="1" applyFont="1" applyFill="1" applyAlignment="1">
      <alignment horizontal="justify" vertical="top"/>
    </xf>
    <xf numFmtId="49" fontId="60" fillId="0" borderId="0" xfId="21" applyNumberFormat="1" applyFont="1" applyFill="1" applyAlignment="1">
      <alignment horizontal="center" vertical="top"/>
    </xf>
    <xf numFmtId="0" fontId="60" fillId="0" borderId="0" xfId="21" applyFont="1" applyFill="1" applyAlignment="1">
      <alignment horizontal="justify" vertical="top"/>
    </xf>
    <xf numFmtId="0" fontId="60" fillId="0" borderId="0" xfId="21" applyFont="1" applyFill="1" applyAlignment="1">
      <alignment horizontal="right" vertical="top"/>
    </xf>
    <xf numFmtId="0" fontId="60" fillId="0" borderId="0" xfId="21" applyFont="1" applyFill="1" applyAlignment="1">
      <alignment horizontal="center" vertical="top"/>
    </xf>
    <xf numFmtId="4" fontId="60" fillId="0" borderId="0" xfId="19" applyNumberFormat="1" applyFont="1" applyFill="1" applyAlignment="1">
      <alignment horizontal="right" vertical="top"/>
    </xf>
    <xf numFmtId="49" fontId="60" fillId="0" borderId="17" xfId="19" applyNumberFormat="1" applyFont="1" applyFill="1" applyBorder="1" applyAlignment="1">
      <alignment horizontal="center" vertical="top"/>
    </xf>
    <xf numFmtId="49" fontId="60" fillId="0" borderId="17" xfId="19" applyNumberFormat="1" applyFont="1" applyFill="1" applyBorder="1" applyAlignment="1">
      <alignment horizontal="left" vertical="top"/>
    </xf>
    <xf numFmtId="0" fontId="60" fillId="0" borderId="17" xfId="19" applyFont="1" applyFill="1" applyBorder="1" applyAlignment="1">
      <alignment horizontal="right" vertical="top"/>
    </xf>
    <xf numFmtId="0" fontId="61" fillId="0" borderId="17" xfId="19" applyFont="1" applyFill="1" applyBorder="1" applyAlignment="1">
      <alignment horizontal="center" vertical="top"/>
    </xf>
    <xf numFmtId="4" fontId="60" fillId="0" borderId="17" xfId="19" applyNumberFormat="1" applyFont="1" applyFill="1" applyBorder="1" applyAlignment="1">
      <alignment horizontal="right" vertical="top"/>
    </xf>
    <xf numFmtId="49" fontId="60" fillId="0" borderId="0" xfId="19" applyNumberFormat="1" applyFont="1" applyFill="1" applyAlignment="1">
      <alignment horizontal="center" vertical="top"/>
    </xf>
    <xf numFmtId="49" fontId="18" fillId="0" borderId="0" xfId="19" applyNumberFormat="1" applyFont="1" applyFill="1" applyAlignment="1">
      <alignment horizontal="left" vertical="top"/>
    </xf>
    <xf numFmtId="0" fontId="18" fillId="0" borderId="0" xfId="19" applyFont="1" applyFill="1" applyAlignment="1">
      <alignment horizontal="right" vertical="top"/>
    </xf>
    <xf numFmtId="0" fontId="18" fillId="0" borderId="0" xfId="19" applyFont="1" applyFill="1" applyAlignment="1">
      <alignment horizontal="center" vertical="top"/>
    </xf>
    <xf numFmtId="4" fontId="18" fillId="0" borderId="0" xfId="19" applyNumberFormat="1" applyFont="1" applyFill="1" applyAlignment="1">
      <alignment horizontal="right" vertical="top"/>
    </xf>
    <xf numFmtId="4" fontId="5" fillId="0" borderId="0" xfId="19" applyNumberFormat="1" applyFont="1" applyFill="1" applyAlignment="1">
      <alignment vertical="top"/>
    </xf>
    <xf numFmtId="49" fontId="60" fillId="0" borderId="0" xfId="19" applyNumberFormat="1" applyFont="1" applyFill="1" applyAlignment="1">
      <alignment horizontal="justify" vertical="top"/>
    </xf>
    <xf numFmtId="0" fontId="55" fillId="0" borderId="0" xfId="19" applyFont="1" applyFill="1" applyAlignment="1">
      <alignment horizontal="center" vertical="top"/>
    </xf>
    <xf numFmtId="49" fontId="17" fillId="0" borderId="0" xfId="19" applyNumberFormat="1" applyFont="1" applyFill="1" applyAlignment="1">
      <alignment horizontal="center" vertical="top"/>
    </xf>
    <xf numFmtId="0" fontId="17" fillId="0" borderId="0" xfId="19" applyFont="1" applyFill="1" applyAlignment="1">
      <alignment vertical="top" wrapText="1"/>
    </xf>
    <xf numFmtId="0" fontId="17" fillId="0" borderId="0" xfId="19" applyFont="1" applyFill="1" applyAlignment="1">
      <alignment horizontal="center" vertical="top"/>
    </xf>
    <xf numFmtId="1" fontId="17" fillId="0" borderId="0" xfId="19" applyNumberFormat="1" applyFont="1" applyFill="1" applyAlignment="1">
      <alignment horizontal="center" vertical="top"/>
    </xf>
    <xf numFmtId="4" fontId="17" fillId="0" borderId="0" xfId="19" applyNumberFormat="1" applyFont="1" applyFill="1" applyAlignment="1">
      <alignment vertical="top"/>
    </xf>
    <xf numFmtId="4" fontId="17" fillId="0" borderId="0" xfId="19" applyNumberFormat="1" applyFont="1" applyFill="1" applyAlignment="1">
      <alignment horizontal="right" vertical="top"/>
    </xf>
    <xf numFmtId="4" fontId="17" fillId="0" borderId="0" xfId="19" applyNumberFormat="1" applyFont="1" applyAlignment="1" applyProtection="1">
      <alignment horizontal="center" vertical="top"/>
      <protection locked="0"/>
    </xf>
    <xf numFmtId="4" fontId="60" fillId="0" borderId="6" xfId="19" applyNumberFormat="1" applyFont="1" applyBorder="1" applyAlignment="1">
      <alignment vertical="top"/>
    </xf>
    <xf numFmtId="49" fontId="55" fillId="0" borderId="0" xfId="19" applyNumberFormat="1" applyFont="1" applyFill="1" applyAlignment="1">
      <alignment horizontal="center" vertical="top"/>
    </xf>
    <xf numFmtId="49" fontId="55" fillId="0" borderId="0" xfId="19" applyNumberFormat="1" applyFont="1" applyFill="1" applyAlignment="1">
      <alignment horizontal="justify" vertical="top"/>
    </xf>
    <xf numFmtId="49" fontId="54" fillId="0" borderId="0" xfId="19" applyNumberFormat="1" applyFont="1" applyFill="1" applyAlignment="1">
      <alignment horizontal="justify" vertical="top"/>
    </xf>
    <xf numFmtId="4" fontId="54" fillId="0" borderId="0" xfId="19" applyNumberFormat="1" applyFont="1" applyFill="1" applyAlignment="1">
      <alignment horizontal="right" vertical="top"/>
    </xf>
    <xf numFmtId="49" fontId="54" fillId="0" borderId="0" xfId="21" applyNumberFormat="1" applyFont="1" applyFill="1" applyAlignment="1">
      <alignment horizontal="right" vertical="top"/>
    </xf>
    <xf numFmtId="0" fontId="54" fillId="0" borderId="0" xfId="21" applyFont="1" applyFill="1" applyAlignment="1">
      <alignment horizontal="center" vertical="top"/>
    </xf>
    <xf numFmtId="0" fontId="54" fillId="0" borderId="0" xfId="19" applyFont="1" applyFill="1" applyAlignment="1">
      <alignment horizontal="right" vertical="top"/>
    </xf>
    <xf numFmtId="0" fontId="54" fillId="0" borderId="0" xfId="19" applyFont="1" applyFill="1" applyAlignment="1">
      <alignment vertical="top" wrapText="1"/>
    </xf>
    <xf numFmtId="0" fontId="54" fillId="0" borderId="0" xfId="19" applyFont="1" applyFill="1" applyAlignment="1">
      <alignment wrapText="1"/>
    </xf>
    <xf numFmtId="49" fontId="57" fillId="0" borderId="0" xfId="19" applyNumberFormat="1" applyFont="1" applyFill="1" applyAlignment="1">
      <alignment horizontal="justify" vertical="top" wrapText="1"/>
    </xf>
    <xf numFmtId="3" fontId="54" fillId="0" borderId="0" xfId="19" applyNumberFormat="1" applyFont="1" applyFill="1" applyAlignment="1">
      <alignment horizontal="center" vertical="top"/>
    </xf>
    <xf numFmtId="49" fontId="54" fillId="0" borderId="0" xfId="19" applyNumberFormat="1" applyFont="1" applyFill="1" applyAlignment="1">
      <alignment vertical="top"/>
    </xf>
    <xf numFmtId="0" fontId="54" fillId="0" borderId="17" xfId="19" applyFont="1" applyFill="1" applyBorder="1" applyAlignment="1">
      <alignment horizontal="center" vertical="top"/>
    </xf>
    <xf numFmtId="0" fontId="54" fillId="0" borderId="17" xfId="19" applyFont="1" applyFill="1" applyBorder="1" applyAlignment="1">
      <alignment horizontal="left" vertical="top" wrapText="1"/>
    </xf>
    <xf numFmtId="4" fontId="54" fillId="0" borderId="17" xfId="19" applyNumberFormat="1" applyFont="1" applyFill="1" applyBorder="1" applyAlignment="1">
      <alignment vertical="top"/>
    </xf>
    <xf numFmtId="0" fontId="55" fillId="0" borderId="0" xfId="19" applyFont="1" applyFill="1" applyAlignment="1">
      <alignment horizontal="left" vertical="top" wrapText="1"/>
    </xf>
    <xf numFmtId="4" fontId="55" fillId="0" borderId="0" xfId="19" applyNumberFormat="1" applyFont="1" applyFill="1" applyAlignment="1">
      <alignment vertical="top"/>
    </xf>
    <xf numFmtId="49" fontId="54" fillId="0" borderId="0" xfId="19" applyNumberFormat="1" applyFont="1" applyFill="1" applyAlignment="1">
      <alignment horizontal="left" vertical="top"/>
    </xf>
    <xf numFmtId="0" fontId="3" fillId="0" borderId="0" xfId="19" applyFont="1" applyFill="1" applyAlignment="1">
      <alignment wrapText="1"/>
    </xf>
    <xf numFmtId="3" fontId="3" fillId="0" borderId="0" xfId="22" applyNumberFormat="1" applyFont="1" applyFill="1" applyAlignment="1">
      <alignment horizontal="center" vertical="top"/>
    </xf>
    <xf numFmtId="4" fontId="51" fillId="0" borderId="0" xfId="19" applyNumberFormat="1" applyFont="1" applyFill="1" applyAlignment="1">
      <alignment vertical="top" wrapText="1"/>
    </xf>
    <xf numFmtId="4" fontId="51" fillId="0" borderId="0" xfId="19" applyNumberFormat="1" applyFont="1" applyFill="1" applyAlignment="1">
      <alignment horizontal="center" vertical="top"/>
    </xf>
    <xf numFmtId="4" fontId="51" fillId="0" borderId="0" xfId="22" applyNumberFormat="1" applyFont="1" applyFill="1" applyAlignment="1">
      <alignment horizontal="center" vertical="top"/>
    </xf>
    <xf numFmtId="4" fontId="3" fillId="0" borderId="0" xfId="19" applyNumberFormat="1" applyFont="1" applyFill="1" applyAlignment="1" applyProtection="1">
      <alignment vertical="top"/>
      <protection locked="0"/>
    </xf>
    <xf numFmtId="0" fontId="3" fillId="0" borderId="0" xfId="22" applyFont="1" applyFill="1" applyAlignment="1">
      <alignment horizontal="center" vertical="top"/>
    </xf>
    <xf numFmtId="4" fontId="3" fillId="0" borderId="0" xfId="22" applyNumberFormat="1" applyFont="1" applyFill="1" applyAlignment="1">
      <alignment horizontal="center" vertical="top"/>
    </xf>
    <xf numFmtId="4" fontId="65" fillId="0" borderId="0" xfId="22" applyNumberFormat="1" applyFont="1" applyFill="1" applyAlignment="1">
      <alignment horizontal="center" vertical="top"/>
    </xf>
    <xf numFmtId="49" fontId="3" fillId="0" borderId="0" xfId="19" applyNumberFormat="1" applyFont="1" applyFill="1" applyAlignment="1" applyProtection="1">
      <alignment horizontal="justify" vertical="top" wrapText="1"/>
      <protection locked="0"/>
    </xf>
    <xf numFmtId="0" fontId="74" fillId="0" borderId="5" xfId="28" applyFont="1" applyFill="1" applyBorder="1" applyAlignment="1">
      <alignment horizontal="left" vertical="center"/>
    </xf>
    <xf numFmtId="0" fontId="75" fillId="0" borderId="5" xfId="28" applyFont="1" applyFill="1" applyBorder="1" applyAlignment="1">
      <alignment vertical="center"/>
    </xf>
    <xf numFmtId="0" fontId="74" fillId="0" borderId="0" xfId="28" applyFont="1" applyFill="1" applyAlignment="1">
      <alignment horizontal="left" vertical="center"/>
    </xf>
    <xf numFmtId="0" fontId="52" fillId="0" borderId="0" xfId="28" applyFont="1" applyFill="1" applyAlignment="1">
      <alignment vertical="center"/>
    </xf>
    <xf numFmtId="0" fontId="76" fillId="0" borderId="0" xfId="28" applyFont="1" applyFill="1" applyAlignment="1">
      <alignment horizontal="left" vertical="center"/>
    </xf>
    <xf numFmtId="0" fontId="52" fillId="0" borderId="6" xfId="28" applyFont="1" applyFill="1" applyBorder="1" applyAlignment="1">
      <alignment vertical="center"/>
    </xf>
    <xf numFmtId="49" fontId="78" fillId="0" borderId="0" xfId="28" applyNumberFormat="1" applyFont="1" applyFill="1" applyAlignment="1">
      <alignment horizontal="center" vertical="center"/>
    </xf>
    <xf numFmtId="0" fontId="78" fillId="0" borderId="0" xfId="28" applyFont="1" applyFill="1" applyAlignment="1">
      <alignment horizontal="center" vertical="center"/>
    </xf>
    <xf numFmtId="49" fontId="48" fillId="0" borderId="0" xfId="28" applyNumberFormat="1" applyFill="1" applyAlignment="1">
      <alignment horizontal="left" vertical="center"/>
    </xf>
    <xf numFmtId="0" fontId="7" fillId="0" borderId="0" xfId="28" applyFont="1" applyFill="1" applyAlignment="1">
      <alignment horizontal="left" vertical="center"/>
    </xf>
    <xf numFmtId="0" fontId="48" fillId="0" borderId="0" xfId="28" applyFill="1" applyAlignment="1">
      <alignment horizontal="left" vertical="center"/>
    </xf>
    <xf numFmtId="49" fontId="48" fillId="0" borderId="0" xfId="28" applyNumberFormat="1" applyFill="1" applyAlignment="1">
      <alignment vertical="center"/>
    </xf>
    <xf numFmtId="49" fontId="49" fillId="0" borderId="0" xfId="28" applyNumberFormat="1" applyFont="1" applyFill="1" applyAlignment="1">
      <alignment vertical="center" wrapText="1"/>
    </xf>
    <xf numFmtId="49" fontId="48" fillId="0" borderId="0" xfId="28" applyNumberFormat="1" applyFill="1" applyAlignment="1">
      <alignment vertical="center" wrapText="1"/>
    </xf>
    <xf numFmtId="49" fontId="48" fillId="0" borderId="0" xfId="28" applyNumberFormat="1" applyFill="1" applyAlignment="1">
      <alignment horizontal="left" vertical="center" wrapText="1"/>
    </xf>
    <xf numFmtId="0" fontId="79" fillId="0" borderId="0" xfId="28" applyFont="1" applyFill="1" applyAlignment="1">
      <alignment vertical="center"/>
    </xf>
    <xf numFmtId="0" fontId="52" fillId="0" borderId="0" xfId="28" applyFont="1" applyFill="1"/>
    <xf numFmtId="0" fontId="49" fillId="0" borderId="0" xfId="28" applyFont="1" applyFill="1"/>
    <xf numFmtId="49" fontId="80" fillId="0" borderId="0" xfId="28" applyNumberFormat="1" applyFont="1" applyFill="1" applyAlignment="1">
      <alignment horizontal="left" vertical="top"/>
    </xf>
    <xf numFmtId="0" fontId="80" fillId="0" borderId="0" xfId="28" applyFont="1" applyFill="1" applyAlignment="1">
      <alignment horizontal="left" vertical="center"/>
    </xf>
    <xf numFmtId="49" fontId="52" fillId="0" borderId="18" xfId="28" applyNumberFormat="1" applyFont="1" applyFill="1" applyBorder="1"/>
    <xf numFmtId="0" fontId="52" fillId="0" borderId="18" xfId="28" applyFont="1" applyFill="1" applyBorder="1"/>
    <xf numFmtId="49" fontId="52" fillId="0" borderId="0" xfId="28" applyNumberFormat="1" applyFont="1" applyFill="1" applyAlignment="1">
      <alignment horizontal="left" vertical="top"/>
    </xf>
    <xf numFmtId="0" fontId="52" fillId="0" borderId="0" xfId="28" applyFont="1" applyFill="1" applyAlignment="1">
      <alignment horizontal="left" vertical="top"/>
    </xf>
    <xf numFmtId="49" fontId="7" fillId="0" borderId="0" xfId="28" applyNumberFormat="1" applyFont="1" applyFill="1" applyAlignment="1">
      <alignment horizontal="left" vertical="top"/>
    </xf>
    <xf numFmtId="0" fontId="49" fillId="0" borderId="0" xfId="28" applyFont="1" applyFill="1" applyAlignment="1">
      <alignment horizontal="right"/>
    </xf>
    <xf numFmtId="0" fontId="49" fillId="0" borderId="18" xfId="28" applyFont="1" applyFill="1" applyBorder="1" applyAlignment="1">
      <alignment horizontal="center"/>
    </xf>
    <xf numFmtId="0" fontId="48" fillId="0" borderId="18" xfId="28" applyFill="1" applyBorder="1"/>
    <xf numFmtId="0" fontId="48" fillId="0" borderId="0" xfId="28" applyFill="1" applyAlignment="1">
      <alignment horizontal="right" vertical="center"/>
    </xf>
    <xf numFmtId="1" fontId="48" fillId="0" borderId="0" xfId="28" applyNumberFormat="1" applyFill="1" applyAlignment="1">
      <alignment horizontal="right" vertical="center"/>
    </xf>
    <xf numFmtId="2" fontId="48" fillId="0" borderId="0" xfId="28" applyNumberFormat="1" applyFill="1" applyAlignment="1">
      <alignment horizontal="right" vertical="center"/>
    </xf>
    <xf numFmtId="0" fontId="48" fillId="0" borderId="0" xfId="28" applyFill="1" applyAlignment="1">
      <alignment vertical="top" wrapText="1"/>
    </xf>
    <xf numFmtId="0" fontId="49" fillId="0" borderId="6" xfId="28" applyFont="1" applyFill="1" applyBorder="1"/>
    <xf numFmtId="49" fontId="54" fillId="0" borderId="0" xfId="28" applyNumberFormat="1" applyFont="1" applyFill="1" applyAlignment="1">
      <alignment horizontal="left" vertical="top"/>
    </xf>
    <xf numFmtId="0" fontId="54" fillId="0" borderId="0" xfId="28" applyFont="1" applyFill="1" applyAlignment="1">
      <alignment horizontal="left" vertical="center"/>
    </xf>
    <xf numFmtId="0" fontId="54" fillId="0" borderId="0" xfId="28" applyFont="1" applyFill="1" applyAlignment="1">
      <alignment vertical="center"/>
    </xf>
    <xf numFmtId="0" fontId="47" fillId="0" borderId="0" xfId="19" applyFill="1"/>
    <xf numFmtId="49" fontId="3" fillId="0" borderId="10" xfId="19" applyNumberFormat="1" applyFont="1" applyFill="1" applyBorder="1" applyAlignment="1">
      <alignment horizontal="left" vertical="top"/>
    </xf>
    <xf numFmtId="0" fontId="3" fillId="0" borderId="5" xfId="19" applyFont="1" applyFill="1" applyBorder="1" applyAlignment="1">
      <alignment horizontal="left" vertical="center"/>
    </xf>
    <xf numFmtId="0" fontId="3" fillId="0" borderId="5" xfId="19" applyFont="1" applyFill="1" applyBorder="1" applyAlignment="1">
      <alignment horizontal="center" vertical="center"/>
    </xf>
    <xf numFmtId="1" fontId="3" fillId="0" borderId="5" xfId="19" applyNumberFormat="1" applyFont="1" applyFill="1" applyBorder="1" applyAlignment="1">
      <alignment horizontal="center" vertical="center"/>
    </xf>
    <xf numFmtId="49" fontId="3" fillId="0" borderId="20" xfId="19" applyNumberFormat="1" applyFont="1" applyFill="1" applyBorder="1" applyAlignment="1">
      <alignment horizontal="left" vertical="top"/>
    </xf>
    <xf numFmtId="2" fontId="17" fillId="0" borderId="21" xfId="19" applyNumberFormat="1" applyFont="1" applyFill="1" applyBorder="1" applyAlignment="1">
      <alignment horizontal="right" vertical="center"/>
    </xf>
    <xf numFmtId="0" fontId="3" fillId="0" borderId="6" xfId="19" applyFont="1" applyFill="1" applyBorder="1" applyAlignment="1">
      <alignment horizontal="center" vertical="center"/>
    </xf>
    <xf numFmtId="1" fontId="3" fillId="0" borderId="6" xfId="19" applyNumberFormat="1" applyFont="1" applyFill="1" applyBorder="1" applyAlignment="1">
      <alignment horizontal="center" vertical="center"/>
    </xf>
    <xf numFmtId="2" fontId="17" fillId="0" borderId="6" xfId="19" applyNumberFormat="1" applyFont="1" applyFill="1" applyBorder="1" applyAlignment="1">
      <alignment horizontal="right" vertical="center" wrapText="1"/>
    </xf>
    <xf numFmtId="2" fontId="17" fillId="0" borderId="12" xfId="19" applyNumberFormat="1" applyFont="1" applyFill="1" applyBorder="1" applyAlignment="1">
      <alignment horizontal="right" vertical="center" wrapText="1"/>
    </xf>
    <xf numFmtId="49" fontId="17" fillId="0" borderId="2" xfId="19" applyNumberFormat="1" applyFont="1" applyFill="1" applyBorder="1" applyAlignment="1">
      <alignment horizontal="left" vertical="top"/>
    </xf>
    <xf numFmtId="0" fontId="3" fillId="0" borderId="2" xfId="19" applyFont="1" applyFill="1" applyBorder="1" applyAlignment="1">
      <alignment horizontal="center" vertical="center"/>
    </xf>
    <xf numFmtId="1" fontId="3" fillId="0" borderId="2" xfId="19" applyNumberFormat="1" applyFont="1" applyFill="1" applyBorder="1" applyAlignment="1">
      <alignment horizontal="center" vertical="center"/>
    </xf>
    <xf numFmtId="2" fontId="17" fillId="0" borderId="2" xfId="19" applyNumberFormat="1" applyFont="1" applyFill="1" applyBorder="1" applyAlignment="1">
      <alignment horizontal="right" vertical="center" wrapText="1"/>
    </xf>
    <xf numFmtId="0" fontId="44" fillId="0" borderId="1" xfId="19" applyFont="1" applyFill="1" applyBorder="1" applyAlignment="1">
      <alignment horizontal="center" vertical="center"/>
    </xf>
    <xf numFmtId="43" fontId="44" fillId="0" borderId="1" xfId="29" applyFont="1" applyFill="1" applyBorder="1" applyAlignment="1">
      <alignment horizontal="center" vertical="center" wrapText="1"/>
    </xf>
    <xf numFmtId="0" fontId="44" fillId="0" borderId="0" xfId="19" applyFont="1" applyFill="1" applyAlignment="1">
      <alignment horizontal="center" vertical="center"/>
    </xf>
    <xf numFmtId="4" fontId="44" fillId="0" borderId="0" xfId="19" applyNumberFormat="1" applyFont="1" applyFill="1" applyAlignment="1">
      <alignment horizontal="center" vertical="top" wrapText="1"/>
    </xf>
    <xf numFmtId="0" fontId="3" fillId="0" borderId="0" xfId="19" applyFont="1" applyFill="1" applyAlignment="1">
      <alignment horizontal="center" vertical="center" wrapText="1"/>
    </xf>
    <xf numFmtId="171" fontId="3" fillId="0" borderId="0" xfId="29" applyNumberFormat="1" applyFont="1" applyFill="1" applyAlignment="1">
      <alignment horizontal="center" vertical="center" wrapText="1"/>
    </xf>
    <xf numFmtId="0" fontId="50" fillId="0" borderId="0" xfId="19" applyFont="1" applyFill="1" applyAlignment="1">
      <alignment horizontal="center" vertical="top"/>
    </xf>
    <xf numFmtId="0" fontId="50" fillId="0" borderId="0" xfId="19" applyFont="1" applyFill="1" applyAlignment="1">
      <alignment vertical="center"/>
    </xf>
    <xf numFmtId="43" fontId="3" fillId="0" borderId="0" xfId="29" applyFont="1" applyFill="1" applyAlignment="1">
      <alignment horizontal="center" vertical="center" wrapText="1"/>
    </xf>
    <xf numFmtId="4" fontId="5" fillId="0" borderId="0" xfId="19" applyNumberFormat="1" applyFont="1" applyFill="1" applyAlignment="1">
      <alignment horizontal="left" vertical="top" wrapText="1"/>
    </xf>
    <xf numFmtId="4" fontId="82" fillId="0" borderId="0" xfId="19" applyNumberFormat="1" applyFont="1" applyFill="1" applyAlignment="1">
      <alignment horizontal="left" vertical="top" wrapText="1"/>
    </xf>
    <xf numFmtId="0" fontId="5" fillId="0" borderId="0" xfId="31" applyFont="1" applyFill="1" applyAlignment="1">
      <alignment horizontal="center" vertical="center"/>
    </xf>
    <xf numFmtId="0" fontId="77" fillId="0" borderId="0" xfId="31" applyFont="1" applyFill="1" applyAlignment="1">
      <alignment horizontal="left" vertical="center"/>
    </xf>
    <xf numFmtId="0" fontId="5" fillId="0" borderId="0" xfId="31" applyFont="1" applyFill="1" applyAlignment="1">
      <alignment horizontal="center"/>
    </xf>
    <xf numFmtId="171" fontId="5" fillId="0" borderId="0" xfId="29" applyNumberFormat="1" applyFont="1" applyFill="1" applyAlignment="1" applyProtection="1">
      <alignment horizontal="center"/>
      <protection locked="0"/>
    </xf>
    <xf numFmtId="4" fontId="17" fillId="0" borderId="0" xfId="19" applyNumberFormat="1" applyFont="1" applyFill="1" applyAlignment="1">
      <alignment horizontal="center" vertical="top"/>
    </xf>
    <xf numFmtId="4" fontId="3" fillId="0" borderId="0" xfId="19" applyNumberFormat="1" applyFont="1" applyFill="1" applyAlignment="1">
      <alignment horizontal="left" vertical="center" wrapText="1"/>
    </xf>
    <xf numFmtId="4" fontId="3" fillId="0" borderId="0" xfId="19" applyNumberFormat="1" applyFont="1" applyFill="1" applyAlignment="1">
      <alignment horizontal="center"/>
    </xf>
    <xf numFmtId="171" fontId="3" fillId="0" borderId="0" xfId="29" applyNumberFormat="1" applyFont="1" applyFill="1" applyAlignment="1">
      <alignment horizontal="center"/>
    </xf>
    <xf numFmtId="4" fontId="3" fillId="0" borderId="0" xfId="19" applyNumberFormat="1" applyFont="1" applyFill="1" applyAlignment="1">
      <alignment horizontal="justify" vertical="top" wrapText="1"/>
    </xf>
    <xf numFmtId="4" fontId="3" fillId="0" borderId="0" xfId="19" applyNumberFormat="1" applyFont="1" applyFill="1" applyAlignment="1">
      <alignment horizontal="justify"/>
    </xf>
    <xf numFmtId="171" fontId="3" fillId="0" borderId="0" xfId="19" applyNumberFormat="1" applyFont="1" applyFill="1" applyAlignment="1">
      <alignment horizontal="justify"/>
    </xf>
    <xf numFmtId="4" fontId="3" fillId="0" borderId="0" xfId="19" applyNumberFormat="1" applyFont="1" applyFill="1" applyAlignment="1">
      <alignment horizontal="left" vertical="top" wrapText="1"/>
    </xf>
    <xf numFmtId="0" fontId="83" fillId="0" borderId="0" xfId="19" applyFont="1" applyFill="1" applyAlignment="1">
      <alignment horizontal="right" vertical="top"/>
    </xf>
    <xf numFmtId="0" fontId="54" fillId="0" borderId="0" xfId="19" applyFont="1" applyFill="1" applyAlignment="1">
      <alignment horizontal="left" vertical="top"/>
    </xf>
    <xf numFmtId="4" fontId="3" fillId="0" borderId="3" xfId="19" applyNumberFormat="1" applyFont="1" applyFill="1" applyBorder="1" applyAlignment="1">
      <alignment horizontal="center" vertical="top"/>
    </xf>
    <xf numFmtId="4" fontId="3" fillId="0" borderId="2" xfId="19" applyNumberFormat="1" applyFont="1" applyFill="1" applyBorder="1" applyAlignment="1">
      <alignment vertical="center" wrapText="1"/>
    </xf>
    <xf numFmtId="4" fontId="3" fillId="0" borderId="2" xfId="19" applyNumberFormat="1" applyFont="1" applyFill="1" applyBorder="1" applyAlignment="1">
      <alignment horizontal="center"/>
    </xf>
    <xf numFmtId="171" fontId="3" fillId="0" borderId="2" xfId="29" applyNumberFormat="1" applyFont="1" applyFill="1" applyBorder="1" applyAlignment="1">
      <alignment horizontal="center"/>
    </xf>
    <xf numFmtId="4" fontId="3" fillId="0" borderId="0" xfId="19" applyNumberFormat="1" applyFont="1" applyFill="1" applyAlignment="1">
      <alignment horizontal="left" vertical="center"/>
    </xf>
    <xf numFmtId="0" fontId="5" fillId="0" borderId="0" xfId="31" applyFont="1" applyFill="1" applyAlignment="1">
      <alignment horizontal="left" vertical="center"/>
    </xf>
    <xf numFmtId="4" fontId="3" fillId="0" borderId="0" xfId="19" applyNumberFormat="1" applyFont="1" applyFill="1" applyAlignment="1">
      <alignment horizontal="center" vertical="center" wrapText="1"/>
    </xf>
    <xf numFmtId="0" fontId="54" fillId="0" borderId="0" xfId="19" applyFont="1" applyFill="1" applyAlignment="1">
      <alignment horizontal="justify" vertical="top" wrapText="1"/>
    </xf>
    <xf numFmtId="171" fontId="3" fillId="0" borderId="0" xfId="32" applyNumberFormat="1" applyFill="1" applyAlignment="1">
      <alignment horizontal="center"/>
    </xf>
    <xf numFmtId="4" fontId="3" fillId="0" borderId="0" xfId="33" applyNumberFormat="1" applyFill="1" applyAlignment="1">
      <alignment horizontal="justify" vertical="top" wrapText="1"/>
    </xf>
    <xf numFmtId="4" fontId="3" fillId="0" borderId="0" xfId="33" applyNumberFormat="1" applyFill="1" applyAlignment="1">
      <alignment horizontal="center"/>
    </xf>
    <xf numFmtId="171" fontId="3" fillId="0" borderId="0" xfId="34" applyNumberFormat="1" applyFill="1" applyAlignment="1">
      <alignment horizontal="center"/>
    </xf>
    <xf numFmtId="0" fontId="85" fillId="0" borderId="0" xfId="35" applyFont="1" applyFill="1" applyAlignment="1">
      <alignment horizontal="justify" vertical="top"/>
    </xf>
    <xf numFmtId="0" fontId="3" fillId="0" borderId="0" xfId="19" applyFont="1" applyFill="1" applyAlignment="1">
      <alignment horizontal="justify" wrapText="1"/>
    </xf>
    <xf numFmtId="171" fontId="3" fillId="0" borderId="0" xfId="29" applyNumberFormat="1" applyFont="1" applyFill="1" applyAlignment="1">
      <alignment horizontal="justify"/>
    </xf>
    <xf numFmtId="0" fontId="54" fillId="0" borderId="0" xfId="35" applyFont="1" applyFill="1" applyAlignment="1">
      <alignment horizontal="justify" vertical="top"/>
    </xf>
    <xf numFmtId="4" fontId="17" fillId="0" borderId="0" xfId="33" applyNumberFormat="1" applyFont="1" applyFill="1" applyAlignment="1">
      <alignment horizontal="center" vertical="top"/>
    </xf>
    <xf numFmtId="4" fontId="3" fillId="0" borderId="2" xfId="19" applyNumberFormat="1" applyFont="1" applyFill="1" applyBorder="1" applyAlignment="1">
      <alignment horizontal="center" vertical="center" wrapText="1"/>
    </xf>
    <xf numFmtId="4" fontId="3" fillId="0" borderId="2" xfId="19" applyNumberFormat="1" applyFont="1" applyFill="1" applyBorder="1" applyAlignment="1">
      <alignment horizontal="left" vertical="center" wrapText="1"/>
    </xf>
    <xf numFmtId="4" fontId="5" fillId="0" borderId="0" xfId="19" applyNumberFormat="1" applyFont="1" applyFill="1" applyAlignment="1">
      <alignment horizontal="center" vertical="center"/>
    </xf>
    <xf numFmtId="171" fontId="3" fillId="0" borderId="0" xfId="29" applyNumberFormat="1" applyFont="1" applyFill="1" applyAlignment="1" applyProtection="1">
      <alignment horizontal="center"/>
      <protection locked="0"/>
    </xf>
    <xf numFmtId="4" fontId="5" fillId="0" borderId="0" xfId="19" applyNumberFormat="1" applyFont="1" applyFill="1" applyAlignment="1">
      <alignment horizontal="justify" vertical="top" wrapText="1"/>
    </xf>
    <xf numFmtId="0" fontId="85" fillId="0" borderId="0" xfId="35" applyFont="1" applyFill="1" applyAlignment="1">
      <alignment horizontal="justify" vertical="top" wrapText="1"/>
    </xf>
    <xf numFmtId="0" fontId="3" fillId="0" borderId="0" xfId="19" applyFont="1" applyFill="1" applyAlignment="1">
      <alignment horizontal="center"/>
    </xf>
    <xf numFmtId="0" fontId="51" fillId="0" borderId="0" xfId="19" applyFont="1" applyFill="1" applyAlignment="1">
      <alignment horizontal="justify" vertical="top" wrapText="1"/>
    </xf>
    <xf numFmtId="4" fontId="17" fillId="0" borderId="0" xfId="19" applyNumberFormat="1" applyFont="1" applyFill="1" applyAlignment="1">
      <alignment horizontal="center"/>
    </xf>
    <xf numFmtId="4" fontId="3" fillId="0" borderId="3" xfId="19" applyNumberFormat="1" applyFont="1" applyFill="1" applyBorder="1" applyAlignment="1">
      <alignment horizontal="center"/>
    </xf>
    <xf numFmtId="4" fontId="3" fillId="0" borderId="2" xfId="19" applyNumberFormat="1" applyFont="1" applyFill="1" applyBorder="1" applyAlignment="1">
      <alignment horizontal="left" vertical="center"/>
    </xf>
    <xf numFmtId="4" fontId="48" fillId="0" borderId="0" xfId="19" applyNumberFormat="1" applyFont="1" applyFill="1" applyAlignment="1">
      <alignment horizontal="left" vertical="center"/>
    </xf>
    <xf numFmtId="4" fontId="5" fillId="0" borderId="0" xfId="19" applyNumberFormat="1" applyFont="1" applyFill="1" applyAlignment="1">
      <alignment horizontal="center"/>
    </xf>
    <xf numFmtId="4" fontId="51" fillId="0" borderId="0" xfId="19" applyNumberFormat="1" applyFont="1" applyFill="1" applyAlignment="1">
      <alignment horizontal="justify" vertical="top" wrapText="1"/>
    </xf>
    <xf numFmtId="0" fontId="54" fillId="0" borderId="0" xfId="11" applyFont="1" applyFill="1" applyAlignment="1">
      <alignment horizontal="center" vertical="center"/>
    </xf>
    <xf numFmtId="1" fontId="54" fillId="0" borderId="0" xfId="11" applyNumberFormat="1" applyFont="1" applyFill="1" applyAlignment="1">
      <alignment horizontal="center" vertical="center"/>
    </xf>
    <xf numFmtId="49" fontId="54" fillId="0" borderId="0" xfId="11" applyNumberFormat="1" applyFont="1" applyFill="1" applyAlignment="1">
      <alignment horizontal="left" vertical="top"/>
    </xf>
    <xf numFmtId="2" fontId="3" fillId="0" borderId="0" xfId="11" applyNumberFormat="1" applyFill="1" applyAlignment="1">
      <alignment horizontal="center" vertical="center"/>
    </xf>
    <xf numFmtId="4" fontId="88" fillId="0" borderId="0" xfId="19" applyNumberFormat="1" applyFont="1" applyFill="1" applyAlignment="1">
      <alignment horizontal="justify" vertical="top" wrapText="1"/>
    </xf>
    <xf numFmtId="0" fontId="54" fillId="0" borderId="0" xfId="36" applyFont="1" applyFill="1" applyAlignment="1">
      <alignment horizontal="justify" vertical="top" wrapText="1"/>
    </xf>
    <xf numFmtId="0" fontId="54" fillId="0" borderId="0" xfId="36" applyFont="1" applyFill="1" applyAlignment="1">
      <alignment horizontal="justify" vertical="top"/>
    </xf>
    <xf numFmtId="0" fontId="54" fillId="0" borderId="0" xfId="35" applyFont="1" applyFill="1" applyAlignment="1">
      <alignment horizontal="justify" vertical="top" wrapText="1"/>
    </xf>
    <xf numFmtId="4" fontId="3" fillId="0" borderId="0" xfId="19" applyNumberFormat="1" applyFont="1" applyFill="1" applyAlignment="1">
      <alignment horizontal="center" vertical="top" wrapText="1"/>
    </xf>
    <xf numFmtId="4" fontId="3" fillId="0" borderId="0" xfId="19" applyNumberFormat="1" applyFont="1" applyFill="1" applyAlignment="1">
      <alignment vertical="top" wrapText="1"/>
    </xf>
    <xf numFmtId="4" fontId="3" fillId="0" borderId="2" xfId="19" applyNumberFormat="1" applyFont="1" applyFill="1" applyBorder="1" applyAlignment="1">
      <alignment horizontal="left" vertical="top" wrapText="1"/>
    </xf>
    <xf numFmtId="0" fontId="5" fillId="0" borderId="0" xfId="31" applyFont="1" applyFill="1" applyAlignment="1">
      <alignment horizontal="left" vertical="top"/>
    </xf>
    <xf numFmtId="0" fontId="5" fillId="0" borderId="0" xfId="19" applyFont="1" applyFill="1" applyAlignment="1">
      <alignment vertical="top" wrapText="1"/>
    </xf>
    <xf numFmtId="0" fontId="3" fillId="0" borderId="0" xfId="19" applyFont="1" applyFill="1" applyAlignment="1">
      <alignment vertical="top" wrapText="1"/>
    </xf>
    <xf numFmtId="175" fontId="3" fillId="0" borderId="0" xfId="19" applyNumberFormat="1" applyFont="1" applyFill="1"/>
    <xf numFmtId="0" fontId="89" fillId="0" borderId="0" xfId="19" applyFont="1" applyFill="1" applyAlignment="1">
      <alignment horizontal="justify" vertical="top" wrapText="1"/>
    </xf>
    <xf numFmtId="4" fontId="3" fillId="0" borderId="0" xfId="19" applyNumberFormat="1" applyFont="1" applyFill="1" applyAlignment="1">
      <alignment horizontal="right"/>
    </xf>
    <xf numFmtId="4" fontId="3" fillId="0" borderId="0" xfId="19" applyNumberFormat="1" applyFont="1" applyFill="1" applyAlignment="1">
      <alignment vertical="center" wrapText="1"/>
    </xf>
    <xf numFmtId="0" fontId="49" fillId="0" borderId="0" xfId="31" applyFont="1" applyFill="1" applyAlignment="1">
      <alignment horizontal="center"/>
    </xf>
    <xf numFmtId="171" fontId="49" fillId="0" borderId="0" xfId="29" applyNumberFormat="1" applyFont="1" applyFill="1" applyAlignment="1" applyProtection="1">
      <alignment horizontal="center"/>
      <protection locked="0"/>
    </xf>
    <xf numFmtId="0" fontId="53" fillId="0" borderId="0" xfId="19" applyFont="1" applyFill="1"/>
    <xf numFmtId="0" fontId="53" fillId="0" borderId="0" xfId="19" applyFont="1" applyFill="1" applyAlignment="1">
      <alignment horizontal="center"/>
    </xf>
    <xf numFmtId="4" fontId="17" fillId="0" borderId="0" xfId="19" applyNumberFormat="1" applyFont="1" applyFill="1" applyAlignment="1">
      <alignment horizontal="center" vertical="center" wrapText="1"/>
    </xf>
    <xf numFmtId="4" fontId="3" fillId="0" borderId="0" xfId="19" applyNumberFormat="1" applyFont="1" applyFill="1" applyAlignment="1">
      <alignment horizontal="justify" vertical="top"/>
    </xf>
    <xf numFmtId="4" fontId="3" fillId="0" borderId="0" xfId="19" applyNumberFormat="1" applyFont="1" applyFill="1" applyAlignment="1">
      <alignment horizontal="left" vertical="top"/>
    </xf>
    <xf numFmtId="49" fontId="52" fillId="0" borderId="0" xfId="6" applyNumberFormat="1" applyFont="1" applyFill="1" applyAlignment="1">
      <alignment horizontal="center"/>
    </xf>
    <xf numFmtId="0" fontId="52" fillId="0" borderId="0" xfId="6" applyFont="1" applyFill="1" applyAlignment="1">
      <alignment horizontal="left" vertical="top"/>
    </xf>
    <xf numFmtId="0" fontId="52" fillId="0" borderId="0" xfId="6" applyFont="1" applyFill="1" applyAlignment="1">
      <alignment horizontal="right"/>
    </xf>
    <xf numFmtId="4" fontId="7" fillId="0" borderId="0" xfId="6" applyNumberFormat="1" applyFill="1" applyAlignment="1" applyProtection="1">
      <alignment horizontal="right"/>
      <protection locked="0"/>
    </xf>
    <xf numFmtId="49" fontId="92" fillId="0" borderId="3" xfId="6" applyNumberFormat="1" applyFont="1" applyFill="1" applyBorder="1" applyAlignment="1">
      <alignment horizontal="center" vertical="center" wrapText="1"/>
    </xf>
    <xf numFmtId="0" fontId="92" fillId="0" borderId="1" xfId="6" applyFont="1" applyFill="1" applyBorder="1" applyAlignment="1">
      <alignment horizontal="center" vertical="center" wrapText="1"/>
    </xf>
    <xf numFmtId="49" fontId="92" fillId="0" borderId="0" xfId="6" applyNumberFormat="1" applyFont="1" applyFill="1" applyAlignment="1">
      <alignment horizontal="center" vertical="center" wrapText="1"/>
    </xf>
    <xf numFmtId="0" fontId="7" fillId="0" borderId="0" xfId="6" applyFill="1" applyAlignment="1">
      <alignment horizontal="justify" vertical="top"/>
    </xf>
    <xf numFmtId="0" fontId="92" fillId="0" borderId="0" xfId="6" applyFont="1" applyFill="1" applyAlignment="1">
      <alignment horizontal="right" vertical="center" wrapText="1"/>
    </xf>
    <xf numFmtId="49" fontId="52" fillId="0" borderId="0" xfId="6" applyNumberFormat="1" applyFont="1" applyFill="1" applyAlignment="1" applyProtection="1">
      <alignment horizontal="left" vertical="center" indent="2"/>
      <protection locked="0"/>
    </xf>
    <xf numFmtId="4" fontId="7" fillId="0" borderId="0" xfId="37" applyNumberFormat="1" applyFont="1" applyFill="1" applyAlignment="1" applyProtection="1">
      <alignment vertical="top" wrapText="1"/>
      <protection locked="0"/>
    </xf>
    <xf numFmtId="49" fontId="7" fillId="0" borderId="0" xfId="37" applyNumberFormat="1" applyFont="1" applyFill="1" applyAlignment="1" applyProtection="1">
      <alignment horizontal="right"/>
      <protection locked="0"/>
    </xf>
    <xf numFmtId="4" fontId="7" fillId="0" borderId="0" xfId="37" applyNumberFormat="1" applyFont="1" applyFill="1" applyProtection="1">
      <protection locked="0"/>
    </xf>
    <xf numFmtId="4" fontId="93" fillId="0" borderId="0" xfId="37" applyNumberFormat="1" applyFont="1" applyFill="1" applyAlignment="1" applyProtection="1">
      <alignment horizontal="left" vertical="top" indent="2"/>
      <protection locked="0"/>
    </xf>
    <xf numFmtId="4" fontId="93" fillId="0" borderId="0" xfId="37" applyNumberFormat="1" applyFont="1" applyFill="1" applyAlignment="1" applyProtection="1">
      <alignment vertical="top" wrapText="1"/>
      <protection locked="0"/>
    </xf>
    <xf numFmtId="0" fontId="7" fillId="0" borderId="0" xfId="37" applyFont="1" applyFill="1" applyAlignment="1">
      <alignment horizontal="right"/>
    </xf>
    <xf numFmtId="4" fontId="7" fillId="0" borderId="0" xfId="37" applyNumberFormat="1" applyFont="1" applyFill="1" applyAlignment="1" applyProtection="1">
      <alignment horizontal="right"/>
      <protection locked="0"/>
    </xf>
    <xf numFmtId="4" fontId="93" fillId="0" borderId="0" xfId="37" applyNumberFormat="1" applyFont="1" applyFill="1" applyAlignment="1" applyProtection="1">
      <alignment horizontal="center" vertical="top"/>
      <protection locked="0"/>
    </xf>
    <xf numFmtId="4" fontId="75" fillId="0" borderId="0" xfId="37" applyNumberFormat="1" applyFont="1" applyFill="1" applyAlignment="1" applyProtection="1">
      <alignment horizontal="left" vertical="top" indent="2"/>
      <protection locked="0"/>
    </xf>
    <xf numFmtId="4" fontId="0" fillId="0" borderId="0" xfId="37" applyNumberFormat="1" applyFont="1" applyFill="1" applyAlignment="1" applyProtection="1">
      <alignment horizontal="right"/>
      <protection locked="0"/>
    </xf>
    <xf numFmtId="4" fontId="0" fillId="0" borderId="0" xfId="37" applyNumberFormat="1" applyFont="1" applyFill="1" applyProtection="1">
      <protection locked="0"/>
    </xf>
    <xf numFmtId="49" fontId="0" fillId="0" borderId="0" xfId="37" applyNumberFormat="1" applyFont="1" applyFill="1" applyAlignment="1">
      <alignment horizontal="center" vertical="top"/>
    </xf>
    <xf numFmtId="0" fontId="52" fillId="0" borderId="0" xfId="6" applyFont="1" applyFill="1" applyAlignment="1">
      <alignment horizontal="justify" vertical="top" wrapText="1"/>
    </xf>
    <xf numFmtId="0" fontId="7" fillId="0" borderId="0" xfId="6" applyFill="1" applyAlignment="1">
      <alignment horizontal="right"/>
    </xf>
    <xf numFmtId="4" fontId="7" fillId="0" borderId="0" xfId="6" applyNumberFormat="1" applyFill="1" applyAlignment="1">
      <alignment horizontal="right"/>
    </xf>
    <xf numFmtId="0" fontId="7" fillId="0" borderId="0" xfId="6" applyFill="1" applyAlignment="1">
      <alignment horizontal="justify" vertical="top" wrapText="1"/>
    </xf>
    <xf numFmtId="0" fontId="7" fillId="0" borderId="0" xfId="6" applyFill="1"/>
    <xf numFmtId="0" fontId="7" fillId="0" borderId="0" xfId="6" applyFill="1" applyAlignment="1">
      <alignment horizontal="center"/>
    </xf>
    <xf numFmtId="0" fontId="7" fillId="0" borderId="0" xfId="6" applyFill="1" applyAlignment="1">
      <alignment horizontal="center" vertical="top"/>
    </xf>
    <xf numFmtId="49" fontId="7" fillId="0" borderId="0" xfId="37" applyNumberFormat="1" applyFont="1" applyFill="1" applyAlignment="1">
      <alignment horizontal="center" vertical="top"/>
    </xf>
    <xf numFmtId="4" fontId="80" fillId="0" borderId="0" xfId="37" applyNumberFormat="1" applyFont="1" applyFill="1" applyProtection="1">
      <protection locked="0"/>
    </xf>
    <xf numFmtId="49" fontId="80" fillId="0" borderId="0" xfId="37" applyNumberFormat="1" applyFont="1" applyFill="1" applyAlignment="1">
      <alignment horizontal="center" vertical="top"/>
    </xf>
    <xf numFmtId="0" fontId="80" fillId="0" borderId="0" xfId="6" applyFont="1" applyFill="1" applyAlignment="1">
      <alignment horizontal="left" vertical="top" wrapText="1"/>
    </xf>
    <xf numFmtId="0" fontId="80" fillId="0" borderId="0" xfId="6" applyFont="1" applyFill="1" applyAlignment="1">
      <alignment horizontal="right"/>
    </xf>
    <xf numFmtId="0" fontId="80" fillId="0" borderId="0" xfId="6" applyFont="1" applyFill="1" applyAlignment="1">
      <alignment horizontal="center"/>
    </xf>
    <xf numFmtId="4" fontId="7" fillId="0" borderId="0" xfId="6" applyNumberFormat="1" applyFill="1"/>
    <xf numFmtId="49" fontId="7" fillId="0" borderId="0" xfId="37" applyNumberFormat="1" applyFont="1" applyFill="1" applyAlignment="1">
      <alignment horizontal="center" vertical="top" wrapText="1"/>
    </xf>
    <xf numFmtId="0" fontId="52" fillId="0" borderId="0" xfId="6" applyFont="1" applyFill="1" applyAlignment="1">
      <alignment horizontal="justify" vertical="top"/>
    </xf>
    <xf numFmtId="0" fontId="80" fillId="0" borderId="0" xfId="37" applyFont="1" applyFill="1" applyAlignment="1">
      <alignment horizontal="right"/>
    </xf>
    <xf numFmtId="0" fontId="0" fillId="0" borderId="0" xfId="37" applyFont="1" applyFill="1" applyAlignment="1">
      <alignment horizontal="right"/>
    </xf>
    <xf numFmtId="4" fontId="7" fillId="0" borderId="0" xfId="6" applyNumberFormat="1" applyFill="1" applyProtection="1">
      <protection locked="0"/>
    </xf>
    <xf numFmtId="0" fontId="7" fillId="0" borderId="0" xfId="6" applyFill="1" applyAlignment="1">
      <alignment horizontal="justify"/>
    </xf>
    <xf numFmtId="4" fontId="0" fillId="0" borderId="0" xfId="37" applyNumberFormat="1" applyFont="1" applyFill="1" applyAlignment="1">
      <alignment horizontal="right"/>
    </xf>
    <xf numFmtId="49" fontId="80" fillId="0" borderId="0" xfId="37" applyNumberFormat="1" applyFont="1" applyFill="1" applyAlignment="1">
      <alignment horizontal="center" vertical="top" wrapText="1"/>
    </xf>
    <xf numFmtId="0" fontId="7" fillId="0" borderId="0" xfId="36" applyFont="1" applyFill="1" applyAlignment="1">
      <alignment horizontal="justify" vertical="top"/>
    </xf>
    <xf numFmtId="1" fontId="7" fillId="0" borderId="0" xfId="6" applyNumberFormat="1" applyFill="1" applyAlignment="1">
      <alignment horizontal="right"/>
    </xf>
    <xf numFmtId="175" fontId="7" fillId="0" borderId="0" xfId="6" applyNumberFormat="1" applyFill="1" applyAlignment="1" applyProtection="1">
      <alignment horizontal="right"/>
      <protection locked="0"/>
    </xf>
    <xf numFmtId="49" fontId="7" fillId="0" borderId="0" xfId="6" applyNumberFormat="1" applyFill="1" applyAlignment="1">
      <alignment horizontal="center" vertical="top"/>
    </xf>
    <xf numFmtId="0" fontId="96" fillId="0" borderId="0" xfId="6" applyFont="1" applyFill="1" applyAlignment="1">
      <alignment horizontal="left" vertical="top" wrapText="1"/>
    </xf>
    <xf numFmtId="0" fontId="0" fillId="0" borderId="0" xfId="36" applyFont="1" applyFill="1"/>
    <xf numFmtId="4" fontId="80" fillId="0" borderId="0" xfId="6" applyNumberFormat="1" applyFont="1" applyFill="1" applyAlignment="1" applyProtection="1">
      <alignment horizontal="right"/>
      <protection locked="0"/>
    </xf>
    <xf numFmtId="0" fontId="80" fillId="0" borderId="0" xfId="6" applyFont="1" applyFill="1" applyAlignment="1">
      <alignment horizontal="justify" vertical="top" wrapText="1"/>
    </xf>
    <xf numFmtId="173" fontId="80" fillId="0" borderId="0" xfId="38" applyNumberFormat="1" applyFont="1" applyFill="1" applyAlignment="1">
      <alignment horizontal="right"/>
    </xf>
    <xf numFmtId="49" fontId="97" fillId="0" borderId="0" xfId="37" applyNumberFormat="1" applyFont="1" applyFill="1" applyAlignment="1">
      <alignment horizontal="center" vertical="top"/>
    </xf>
    <xf numFmtId="0" fontId="98" fillId="0" borderId="0" xfId="6" applyFont="1" applyFill="1" applyAlignment="1">
      <alignment horizontal="justify" vertical="top" wrapText="1"/>
    </xf>
    <xf numFmtId="0" fontId="97" fillId="0" borderId="0" xfId="6" applyFont="1" applyFill="1" applyAlignment="1">
      <alignment horizontal="right"/>
    </xf>
    <xf numFmtId="49" fontId="97" fillId="0" borderId="0" xfId="37" applyNumberFormat="1" applyFont="1" applyFill="1"/>
    <xf numFmtId="4" fontId="97" fillId="0" borderId="0" xfId="37" applyNumberFormat="1" applyFont="1" applyFill="1"/>
    <xf numFmtId="49" fontId="80" fillId="0" borderId="0" xfId="6" applyNumberFormat="1" applyFont="1" applyFill="1" applyAlignment="1">
      <alignment horizontal="center" vertical="top"/>
    </xf>
    <xf numFmtId="4" fontId="80" fillId="0" borderId="0" xfId="37" applyNumberFormat="1" applyFont="1" applyFill="1" applyAlignment="1">
      <alignment horizontal="right"/>
    </xf>
    <xf numFmtId="0" fontId="80" fillId="0" borderId="0" xfId="36" applyFont="1" applyFill="1" applyAlignment="1">
      <alignment horizontal="right"/>
    </xf>
    <xf numFmtId="4" fontId="80" fillId="0" borderId="0" xfId="6" applyNumberFormat="1" applyFont="1" applyFill="1" applyProtection="1">
      <protection locked="0"/>
    </xf>
    <xf numFmtId="0" fontId="80" fillId="0" borderId="0" xfId="36" applyFont="1" applyFill="1"/>
    <xf numFmtId="0" fontId="80" fillId="0" borderId="0" xfId="6" applyFont="1" applyFill="1"/>
    <xf numFmtId="4" fontId="80" fillId="0" borderId="0" xfId="37" applyNumberFormat="1" applyFont="1" applyFill="1" applyAlignment="1" applyProtection="1">
      <alignment horizontal="right" vertical="top"/>
      <protection locked="0"/>
    </xf>
    <xf numFmtId="4" fontId="80" fillId="0" borderId="0" xfId="6" applyNumberFormat="1" applyFont="1" applyFill="1" applyAlignment="1">
      <alignment horizontal="right"/>
    </xf>
    <xf numFmtId="0" fontId="92" fillId="0" borderId="0" xfId="6" applyFont="1" applyFill="1" applyAlignment="1">
      <alignment horizontal="justify" vertical="top"/>
    </xf>
    <xf numFmtId="0" fontId="80" fillId="0" borderId="0" xfId="6" applyFont="1" applyFill="1" applyAlignment="1">
      <alignment horizontal="justify" vertical="top"/>
    </xf>
    <xf numFmtId="0" fontId="80" fillId="0" borderId="0" xfId="37" applyFont="1" applyFill="1"/>
    <xf numFmtId="0" fontId="80" fillId="0" borderId="0" xfId="6" applyFont="1" applyFill="1" applyAlignment="1">
      <alignment horizontal="justify"/>
    </xf>
    <xf numFmtId="4" fontId="80" fillId="0" borderId="0" xfId="37" applyNumberFormat="1" applyFont="1" applyFill="1" applyAlignment="1" applyProtection="1">
      <alignment horizontal="right"/>
      <protection locked="0"/>
    </xf>
    <xf numFmtId="0" fontId="52" fillId="0" borderId="0" xfId="6" applyFont="1" applyFill="1" applyAlignment="1">
      <alignment horizontal="justify"/>
    </xf>
    <xf numFmtId="49" fontId="0" fillId="0" borderId="0" xfId="36" applyNumberFormat="1" applyFont="1" applyFill="1" applyAlignment="1">
      <alignment horizontal="center" vertical="top"/>
    </xf>
    <xf numFmtId="0" fontId="99" fillId="0" borderId="0" xfId="6" applyFont="1" applyFill="1" applyAlignment="1">
      <alignment horizontal="justify" vertical="top" wrapText="1"/>
    </xf>
    <xf numFmtId="0" fontId="99" fillId="0" borderId="0" xfId="6" applyFont="1" applyFill="1" applyAlignment="1">
      <alignment horizontal="left" vertical="top" wrapText="1"/>
    </xf>
    <xf numFmtId="0" fontId="99" fillId="0" borderId="0" xfId="6" applyFont="1" applyFill="1" applyAlignment="1">
      <alignment vertical="top" wrapText="1"/>
    </xf>
    <xf numFmtId="0" fontId="99" fillId="0" borderId="0" xfId="6" applyFont="1" applyFill="1" applyAlignment="1">
      <alignment horizontal="left" vertical="center"/>
    </xf>
    <xf numFmtId="0" fontId="80" fillId="0" borderId="0" xfId="6" applyFont="1" applyFill="1" applyAlignment="1">
      <alignment vertical="top" wrapText="1"/>
    </xf>
    <xf numFmtId="0" fontId="7" fillId="0" borderId="0" xfId="6" applyFill="1" applyAlignment="1">
      <alignment horizontal="justify" wrapText="1"/>
    </xf>
    <xf numFmtId="0" fontId="7" fillId="0" borderId="0" xfId="6" applyFill="1" applyAlignment="1">
      <alignment horizontal="center" vertical="top" wrapText="1"/>
    </xf>
    <xf numFmtId="0" fontId="100" fillId="0" borderId="0" xfId="6" applyFont="1" applyFill="1" applyAlignment="1">
      <alignment horizontal="justify" vertical="top" wrapText="1"/>
    </xf>
    <xf numFmtId="4" fontId="7" fillId="0" borderId="0" xfId="37" applyNumberFormat="1" applyFont="1" applyFill="1" applyAlignment="1">
      <alignment horizontal="right"/>
    </xf>
    <xf numFmtId="0" fontId="92" fillId="0" borderId="0" xfId="6" applyFont="1" applyFill="1" applyAlignment="1">
      <alignment horizontal="justify" vertical="top" wrapText="1"/>
    </xf>
    <xf numFmtId="49" fontId="80" fillId="0" borderId="0" xfId="37" applyNumberFormat="1" applyFont="1" applyFill="1"/>
    <xf numFmtId="4" fontId="80" fillId="0" borderId="0" xfId="37" applyNumberFormat="1" applyFont="1" applyFill="1"/>
    <xf numFmtId="4" fontId="80" fillId="0" borderId="0" xfId="37" applyNumberFormat="1" applyFont="1" applyFill="1" applyAlignment="1" applyProtection="1">
      <alignment vertical="top"/>
      <protection locked="0"/>
    </xf>
    <xf numFmtId="1" fontId="7" fillId="0" borderId="0" xfId="6" applyNumberFormat="1" applyFill="1" applyAlignment="1">
      <alignment horizontal="center"/>
    </xf>
    <xf numFmtId="49" fontId="101" fillId="0" borderId="0" xfId="37" applyNumberFormat="1" applyFont="1" applyFill="1" applyAlignment="1">
      <alignment horizontal="center" vertical="top" wrapText="1"/>
    </xf>
    <xf numFmtId="0" fontId="80" fillId="0" borderId="0" xfId="36" applyFont="1" applyFill="1" applyAlignment="1">
      <alignment horizontal="justify" vertical="top" wrapText="1"/>
    </xf>
    <xf numFmtId="176" fontId="80" fillId="0" borderId="0" xfId="6" applyNumberFormat="1" applyFont="1" applyFill="1"/>
    <xf numFmtId="2" fontId="80" fillId="0" borderId="0" xfId="36" applyNumberFormat="1" applyFont="1" applyFill="1" applyAlignment="1">
      <alignment horizontal="center" vertical="top"/>
    </xf>
    <xf numFmtId="176" fontId="7" fillId="0" borderId="0" xfId="6" applyNumberFormat="1" applyFill="1"/>
    <xf numFmtId="0" fontId="7" fillId="0" borderId="0" xfId="36" quotePrefix="1" applyFont="1" applyFill="1" applyAlignment="1">
      <alignment horizontal="justify" vertical="top" wrapText="1"/>
    </xf>
    <xf numFmtId="0" fontId="7" fillId="0" borderId="0" xfId="37" applyFont="1" applyFill="1"/>
    <xf numFmtId="0" fontId="7" fillId="0" borderId="0" xfId="6" quotePrefix="1" applyFill="1" applyAlignment="1">
      <alignment horizontal="justify" vertical="top" wrapText="1"/>
    </xf>
    <xf numFmtId="4" fontId="102" fillId="0" borderId="0" xfId="37" applyNumberFormat="1" applyFont="1" applyFill="1" applyProtection="1">
      <protection locked="0"/>
    </xf>
    <xf numFmtId="1" fontId="95" fillId="0" borderId="0" xfId="6" applyNumberFormat="1" applyFont="1" applyFill="1" applyAlignment="1">
      <alignment horizontal="right"/>
    </xf>
    <xf numFmtId="2" fontId="80" fillId="0" borderId="0" xfId="6" applyNumberFormat="1" applyFont="1" applyFill="1" applyAlignment="1">
      <alignment horizontal="right"/>
    </xf>
    <xf numFmtId="1" fontId="80" fillId="0" borderId="0" xfId="6" applyNumberFormat="1" applyFont="1" applyFill="1" applyAlignment="1">
      <alignment horizontal="right"/>
    </xf>
    <xf numFmtId="2" fontId="80" fillId="0" borderId="0" xfId="37" applyNumberFormat="1" applyFont="1" applyFill="1" applyAlignment="1" applyProtection="1">
      <alignment horizontal="right"/>
      <protection locked="0"/>
    </xf>
    <xf numFmtId="2" fontId="80" fillId="0" borderId="0" xfId="37" applyNumberFormat="1" applyFont="1" applyFill="1" applyAlignment="1">
      <alignment horizontal="right"/>
    </xf>
    <xf numFmtId="49" fontId="7" fillId="0" borderId="0" xfId="6" quotePrefix="1" applyNumberFormat="1" applyFill="1" applyAlignment="1">
      <alignment horizontal="justify" vertical="top"/>
    </xf>
    <xf numFmtId="4" fontId="0" fillId="0" borderId="0" xfId="37" applyNumberFormat="1" applyFont="1" applyFill="1"/>
    <xf numFmtId="0" fontId="7" fillId="0" borderId="0" xfId="6" quotePrefix="1" applyFill="1" applyAlignment="1">
      <alignment horizontal="justify"/>
    </xf>
    <xf numFmtId="4" fontId="0" fillId="0" borderId="6" xfId="37" applyNumberFormat="1" applyFont="1" applyFill="1" applyBorder="1" applyProtection="1">
      <protection locked="0"/>
    </xf>
    <xf numFmtId="0" fontId="80" fillId="0" borderId="0" xfId="6" applyFont="1" applyFill="1" applyAlignment="1">
      <alignment horizontal="right" vertical="top"/>
    </xf>
    <xf numFmtId="4" fontId="80" fillId="0" borderId="5" xfId="37" applyNumberFormat="1" applyFont="1" applyFill="1" applyBorder="1" applyAlignment="1">
      <alignment horizontal="right"/>
    </xf>
    <xf numFmtId="0" fontId="80" fillId="0" borderId="5" xfId="37" applyFont="1" applyFill="1" applyBorder="1" applyAlignment="1">
      <alignment horizontal="right"/>
    </xf>
    <xf numFmtId="0" fontId="80" fillId="0" borderId="0" xfId="37" applyFont="1" applyFill="1" applyAlignment="1">
      <alignment horizontal="center"/>
    </xf>
    <xf numFmtId="0" fontId="80" fillId="0" borderId="0" xfId="6" applyFont="1" applyFill="1" applyAlignment="1">
      <alignment vertical="top"/>
    </xf>
    <xf numFmtId="49" fontId="80" fillId="0" borderId="0" xfId="6" quotePrefix="1" applyNumberFormat="1" applyFont="1" applyFill="1" applyAlignment="1">
      <alignment horizontal="justify" vertical="top"/>
    </xf>
    <xf numFmtId="0" fontId="7" fillId="0" borderId="0" xfId="6" quotePrefix="1" applyFill="1" applyAlignment="1">
      <alignment horizontal="justify" vertical="top"/>
    </xf>
    <xf numFmtId="0" fontId="80" fillId="0" borderId="0" xfId="6" quotePrefix="1" applyFont="1" applyFill="1" applyAlignment="1">
      <alignment horizontal="justify" vertical="top"/>
    </xf>
    <xf numFmtId="0" fontId="80" fillId="0" borderId="6" xfId="6" applyFont="1" applyFill="1" applyBorder="1" applyAlignment="1">
      <alignment horizontal="right"/>
    </xf>
    <xf numFmtId="1" fontId="80" fillId="0" borderId="6" xfId="6" applyNumberFormat="1" applyFont="1" applyFill="1" applyBorder="1" applyAlignment="1">
      <alignment horizontal="right"/>
    </xf>
    <xf numFmtId="4" fontId="80" fillId="0" borderId="6" xfId="37" applyNumberFormat="1" applyFont="1" applyFill="1" applyBorder="1" applyProtection="1">
      <protection locked="0"/>
    </xf>
    <xf numFmtId="49" fontId="0" fillId="0" borderId="0" xfId="37" applyNumberFormat="1" applyFont="1" applyFill="1" applyAlignment="1">
      <alignment horizontal="center" vertical="top" wrapText="1"/>
    </xf>
    <xf numFmtId="0" fontId="7" fillId="0" borderId="0" xfId="6" applyFill="1" applyAlignment="1">
      <alignment vertical="top"/>
    </xf>
    <xf numFmtId="49" fontId="7" fillId="0" borderId="0" xfId="6" quotePrefix="1" applyNumberFormat="1" applyFill="1" applyAlignment="1">
      <alignment horizontal="left" vertical="top" wrapText="1"/>
    </xf>
    <xf numFmtId="49" fontId="7" fillId="0" borderId="0" xfId="6" applyNumberFormat="1" applyFill="1" applyAlignment="1">
      <alignment horizontal="left" vertical="top" wrapText="1"/>
    </xf>
    <xf numFmtId="4" fontId="0" fillId="0" borderId="6" xfId="37" applyNumberFormat="1" applyFont="1" applyFill="1" applyBorder="1" applyAlignment="1" applyProtection="1">
      <alignment horizontal="right" vertical="top"/>
      <protection locked="0"/>
    </xf>
    <xf numFmtId="4" fontId="0" fillId="0" borderId="5" xfId="37" applyNumberFormat="1" applyFont="1" applyFill="1" applyBorder="1" applyAlignment="1">
      <alignment horizontal="right"/>
    </xf>
    <xf numFmtId="0" fontId="0" fillId="0" borderId="5" xfId="37" applyFont="1" applyFill="1" applyBorder="1" applyAlignment="1">
      <alignment horizontal="right"/>
    </xf>
    <xf numFmtId="49" fontId="80" fillId="0" borderId="0" xfId="6" applyNumberFormat="1" applyFont="1" applyFill="1" applyAlignment="1">
      <alignment horizontal="justify" vertical="top" wrapText="1"/>
    </xf>
    <xf numFmtId="49" fontId="7" fillId="0" borderId="0" xfId="37" applyNumberFormat="1" applyFont="1" applyFill="1" applyAlignment="1">
      <alignment horizontal="right"/>
    </xf>
    <xf numFmtId="4" fontId="93" fillId="0" borderId="0" xfId="37" applyNumberFormat="1" applyFont="1" applyFill="1" applyProtection="1">
      <protection locked="0"/>
    </xf>
    <xf numFmtId="4" fontId="0" fillId="0" borderId="0" xfId="37" applyNumberFormat="1" applyFont="1" applyFill="1" applyAlignment="1" applyProtection="1">
      <alignment horizontal="right" vertical="top"/>
      <protection locked="0"/>
    </xf>
    <xf numFmtId="1" fontId="0" fillId="0" borderId="0" xfId="37" applyNumberFormat="1" applyFont="1" applyFill="1" applyAlignment="1">
      <alignment horizontal="right"/>
    </xf>
    <xf numFmtId="49" fontId="0" fillId="0" borderId="0" xfId="37" applyNumberFormat="1" applyFont="1" applyFill="1" applyAlignment="1">
      <alignment horizontal="right"/>
    </xf>
    <xf numFmtId="0" fontId="52" fillId="0" borderId="0" xfId="6" applyFont="1" applyFill="1" applyAlignment="1">
      <alignment horizontal="center" vertical="center"/>
    </xf>
    <xf numFmtId="4" fontId="0" fillId="0" borderId="0" xfId="37" applyNumberFormat="1" applyFont="1" applyFill="1" applyAlignment="1" applyProtection="1">
      <alignment vertical="top"/>
      <protection locked="0"/>
    </xf>
    <xf numFmtId="0" fontId="100" fillId="0" borderId="0" xfId="6" applyFont="1" applyFill="1" applyAlignment="1">
      <alignment vertical="top"/>
    </xf>
    <xf numFmtId="49" fontId="7" fillId="0" borderId="0" xfId="37" applyNumberFormat="1" applyFont="1" applyFill="1" applyAlignment="1">
      <alignment horizontal="center"/>
    </xf>
    <xf numFmtId="49" fontId="0" fillId="0" borderId="0" xfId="37" applyNumberFormat="1" applyFont="1" applyFill="1" applyAlignment="1">
      <alignment horizontal="center"/>
    </xf>
    <xf numFmtId="0" fontId="7" fillId="0" borderId="0" xfId="6" applyFill="1" applyAlignment="1">
      <alignment horizontal="right" vertical="top"/>
    </xf>
    <xf numFmtId="0" fontId="96" fillId="0" borderId="0" xfId="6" applyFont="1" applyFill="1" applyAlignment="1">
      <alignment horizontal="justify" vertical="top"/>
    </xf>
    <xf numFmtId="0" fontId="107" fillId="0" borderId="0" xfId="6" applyFont="1" applyFill="1" applyAlignment="1">
      <alignment horizontal="justify" vertical="top"/>
    </xf>
    <xf numFmtId="0" fontId="7" fillId="0" borderId="0" xfId="6" quotePrefix="1" applyFill="1" applyAlignment="1">
      <alignment horizontal="center"/>
    </xf>
    <xf numFmtId="1" fontId="7" fillId="0" borderId="0" xfId="6" applyNumberFormat="1" applyFill="1"/>
    <xf numFmtId="0" fontId="108" fillId="0" borderId="0" xfId="6" applyFont="1" applyFill="1" applyAlignment="1">
      <alignment horizontal="justify" vertical="top"/>
    </xf>
    <xf numFmtId="4" fontId="97" fillId="0" borderId="0" xfId="37" applyNumberFormat="1" applyFont="1" applyFill="1" applyProtection="1">
      <protection locked="0"/>
    </xf>
    <xf numFmtId="4" fontId="80" fillId="0" borderId="0" xfId="37" applyNumberFormat="1" applyFont="1" applyFill="1" applyAlignment="1">
      <alignment vertical="top" wrapText="1"/>
    </xf>
    <xf numFmtId="0" fontId="97" fillId="0" borderId="0" xfId="6" applyFont="1" applyFill="1" applyAlignment="1">
      <alignment horizontal="justify" vertical="top"/>
    </xf>
    <xf numFmtId="4" fontId="97" fillId="0" borderId="0" xfId="6" applyNumberFormat="1" applyFont="1" applyFill="1" applyProtection="1">
      <protection locked="0"/>
    </xf>
    <xf numFmtId="49" fontId="52" fillId="0" borderId="0" xfId="6" applyNumberFormat="1" applyFont="1" applyFill="1" applyAlignment="1">
      <alignment horizontal="center" vertical="center" wrapText="1"/>
    </xf>
    <xf numFmtId="0" fontId="52" fillId="0" borderId="0" xfId="6" applyFont="1" applyFill="1" applyAlignment="1">
      <alignment horizontal="right" vertical="center" wrapText="1"/>
    </xf>
    <xf numFmtId="49" fontId="91" fillId="0" borderId="0" xfId="37" applyNumberFormat="1" applyFont="1" applyFill="1" applyAlignment="1">
      <alignment horizontal="center" vertical="top"/>
    </xf>
    <xf numFmtId="0" fontId="91" fillId="0" borderId="0" xfId="6" applyFont="1" applyFill="1" applyAlignment="1">
      <alignment horizontal="justify" vertical="top" wrapText="1"/>
    </xf>
    <xf numFmtId="0" fontId="91" fillId="0" borderId="0" xfId="6" applyFont="1" applyFill="1" applyAlignment="1">
      <alignment horizontal="right"/>
    </xf>
    <xf numFmtId="4" fontId="91" fillId="0" borderId="0" xfId="6" applyNumberFormat="1" applyFont="1" applyFill="1" applyAlignment="1" applyProtection="1">
      <alignment horizontal="right"/>
      <protection locked="0"/>
    </xf>
    <xf numFmtId="4" fontId="7" fillId="0" borderId="0" xfId="37" applyNumberFormat="1" applyFont="1" applyFill="1" applyAlignment="1" applyProtection="1">
      <alignment vertical="top"/>
      <protection locked="0"/>
    </xf>
    <xf numFmtId="0" fontId="92" fillId="0" borderId="2" xfId="6" applyFont="1" applyFill="1" applyBorder="1" applyAlignment="1">
      <alignment horizontal="center" vertical="center"/>
    </xf>
    <xf numFmtId="0" fontId="92" fillId="0" borderId="2" xfId="6" applyFont="1" applyFill="1" applyBorder="1" applyAlignment="1">
      <alignment horizontal="left" vertical="center"/>
    </xf>
    <xf numFmtId="0" fontId="92" fillId="0" borderId="2" xfId="6" applyFont="1" applyFill="1" applyBorder="1" applyAlignment="1">
      <alignment horizontal="right" vertical="center"/>
    </xf>
    <xf numFmtId="4" fontId="80" fillId="0" borderId="1" xfId="6" applyNumberFormat="1" applyFont="1" applyFill="1" applyBorder="1" applyAlignment="1" applyProtection="1">
      <alignment horizontal="right"/>
      <protection locked="0"/>
    </xf>
    <xf numFmtId="49" fontId="0" fillId="0" borderId="0" xfId="37" applyNumberFormat="1" applyFont="1" applyFill="1" applyAlignment="1" applyProtection="1">
      <alignment horizontal="center"/>
      <protection locked="0"/>
    </xf>
    <xf numFmtId="0" fontId="52" fillId="0" borderId="0" xfId="6" applyFont="1" applyFill="1" applyAlignment="1">
      <alignment horizontal="center" vertical="top"/>
    </xf>
    <xf numFmtId="0" fontId="95" fillId="0" borderId="0" xfId="6" applyFont="1" applyFill="1" applyAlignment="1">
      <alignment horizontal="right"/>
    </xf>
    <xf numFmtId="49" fontId="0" fillId="0" borderId="0" xfId="37" applyNumberFormat="1" applyFont="1" applyFill="1" applyAlignment="1" applyProtection="1">
      <alignment horizontal="center" vertical="top"/>
      <protection locked="0"/>
    </xf>
    <xf numFmtId="49" fontId="0" fillId="0" borderId="0" xfId="37" applyNumberFormat="1" applyFont="1" applyFill="1" applyAlignment="1" applyProtection="1">
      <alignment horizontal="right"/>
      <protection locked="0"/>
    </xf>
    <xf numFmtId="2" fontId="3" fillId="0" borderId="1" xfId="29" applyNumberFormat="1" applyFont="1" applyFill="1" applyBorder="1"/>
    <xf numFmtId="2" fontId="75" fillId="0" borderId="5" xfId="28" applyNumberFormat="1" applyFont="1" applyFill="1" applyBorder="1" applyAlignment="1">
      <alignment vertical="center"/>
    </xf>
    <xf numFmtId="2" fontId="52" fillId="0" borderId="0" xfId="28" applyNumberFormat="1" applyFont="1" applyFill="1" applyAlignment="1">
      <alignment vertical="center"/>
    </xf>
    <xf numFmtId="2" fontId="52" fillId="0" borderId="6" xfId="28" applyNumberFormat="1" applyFont="1" applyFill="1" applyBorder="1" applyAlignment="1">
      <alignment vertical="center"/>
    </xf>
    <xf numFmtId="2" fontId="78" fillId="0" borderId="0" xfId="28" applyNumberFormat="1" applyFont="1" applyFill="1" applyAlignment="1">
      <alignment horizontal="center" vertical="center"/>
    </xf>
    <xf numFmtId="2" fontId="48" fillId="0" borderId="0" xfId="28" applyNumberFormat="1" applyFill="1" applyAlignment="1">
      <alignment horizontal="left" vertical="center"/>
    </xf>
    <xf numFmtId="2" fontId="48" fillId="0" borderId="0" xfId="28" applyNumberFormat="1" applyFill="1" applyAlignment="1">
      <alignment vertical="center" wrapText="1"/>
    </xf>
    <xf numFmtId="2" fontId="48" fillId="0" borderId="0" xfId="28" applyNumberFormat="1" applyFill="1" applyAlignment="1">
      <alignment horizontal="left" vertical="center" wrapText="1"/>
    </xf>
    <xf numFmtId="2" fontId="79" fillId="0" borderId="0" xfId="28" applyNumberFormat="1" applyFont="1" applyFill="1" applyAlignment="1">
      <alignment vertical="center"/>
    </xf>
    <xf numFmtId="2" fontId="49" fillId="0" borderId="0" xfId="29" applyNumberFormat="1" applyFont="1" applyFill="1" applyAlignment="1">
      <alignment horizontal="right" vertical="center"/>
    </xf>
    <xf numFmtId="2" fontId="80" fillId="0" borderId="0" xfId="28" applyNumberFormat="1" applyFont="1" applyFill="1" applyAlignment="1">
      <alignment horizontal="right" vertical="center"/>
    </xf>
    <xf numFmtId="2" fontId="49" fillId="0" borderId="18" xfId="29" applyNumberFormat="1" applyFont="1" applyFill="1" applyBorder="1" applyAlignment="1">
      <alignment horizontal="right" vertical="center"/>
    </xf>
    <xf numFmtId="2" fontId="49" fillId="0" borderId="0" xfId="28" applyNumberFormat="1" applyFont="1" applyFill="1" applyAlignment="1">
      <alignment horizontal="right" vertical="center"/>
    </xf>
    <xf numFmtId="2" fontId="52" fillId="0" borderId="0" xfId="28" applyNumberFormat="1" applyFont="1" applyFill="1"/>
    <xf numFmtId="2" fontId="49" fillId="0" borderId="18" xfId="28" applyNumberFormat="1" applyFont="1" applyFill="1" applyBorder="1" applyAlignment="1">
      <alignment horizontal="right" vertical="center"/>
    </xf>
    <xf numFmtId="2" fontId="49" fillId="0" borderId="6" xfId="28" applyNumberFormat="1" applyFont="1" applyFill="1" applyBorder="1" applyAlignment="1">
      <alignment horizontal="right" vertical="center"/>
    </xf>
    <xf numFmtId="2" fontId="54" fillId="0" borderId="0" xfId="28" applyNumberFormat="1" applyFont="1" applyFill="1" applyAlignment="1">
      <alignment horizontal="right" vertical="center"/>
    </xf>
    <xf numFmtId="2" fontId="47" fillId="0" borderId="0" xfId="19" applyNumberFormat="1" applyFill="1"/>
    <xf numFmtId="2" fontId="3" fillId="0" borderId="19" xfId="19" applyNumberFormat="1" applyFont="1" applyFill="1" applyBorder="1" applyAlignment="1">
      <alignment vertical="center"/>
    </xf>
    <xf numFmtId="2" fontId="44" fillId="0" borderId="1" xfId="29" applyNumberFormat="1" applyFont="1" applyFill="1" applyBorder="1" applyAlignment="1">
      <alignment horizontal="center" vertical="center" wrapText="1"/>
    </xf>
    <xf numFmtId="2" fontId="44" fillId="0" borderId="0" xfId="29" applyNumberFormat="1" applyFont="1" applyFill="1" applyAlignment="1">
      <alignment vertical="center" wrapText="1"/>
    </xf>
    <xf numFmtId="2" fontId="5" fillId="0" borderId="0" xfId="29" applyNumberFormat="1" applyFont="1" applyFill="1" applyAlignment="1">
      <alignment wrapText="1"/>
    </xf>
    <xf numFmtId="2" fontId="5" fillId="0" borderId="0" xfId="19" applyNumberFormat="1" applyFont="1" applyFill="1" applyAlignment="1">
      <alignment horizontal="left" vertical="top" wrapText="1"/>
    </xf>
    <xf numFmtId="2" fontId="3" fillId="0" borderId="0" xfId="29" applyNumberFormat="1" applyFont="1" applyFill="1"/>
    <xf numFmtId="2" fontId="3" fillId="0" borderId="0" xfId="19" applyNumberFormat="1" applyFont="1" applyFill="1"/>
    <xf numFmtId="2" fontId="55" fillId="0" borderId="0" xfId="19" applyNumberFormat="1" applyFont="1" applyFill="1" applyAlignment="1">
      <alignment horizontal="right" vertical="top"/>
    </xf>
    <xf numFmtId="2" fontId="3" fillId="0" borderId="4" xfId="29" applyNumberFormat="1" applyFont="1" applyFill="1" applyBorder="1"/>
    <xf numFmtId="2" fontId="3" fillId="0" borderId="0" xfId="29" applyNumberFormat="1" applyFont="1" applyFill="1" applyAlignment="1">
      <alignment vertical="center" wrapText="1"/>
    </xf>
    <xf numFmtId="2" fontId="3" fillId="0" borderId="0" xfId="32" applyNumberFormat="1" applyFill="1"/>
    <xf numFmtId="2" fontId="3" fillId="0" borderId="1" xfId="32" applyNumberFormat="1" applyFill="1" applyBorder="1"/>
    <xf numFmtId="2" fontId="3" fillId="0" borderId="0" xfId="34" applyNumberFormat="1" applyFill="1"/>
    <xf numFmtId="2" fontId="49" fillId="0" borderId="0" xfId="29" applyNumberFormat="1" applyFont="1" applyFill="1"/>
    <xf numFmtId="2" fontId="5" fillId="0" borderId="0" xfId="29" applyNumberFormat="1" applyFont="1" applyFill="1"/>
    <xf numFmtId="2" fontId="3" fillId="0" borderId="0" xfId="11" applyNumberFormat="1" applyFill="1" applyAlignment="1">
      <alignment horizontal="right" vertical="center"/>
    </xf>
    <xf numFmtId="2" fontId="3" fillId="0" borderId="0" xfId="29" applyNumberFormat="1" applyFont="1" applyFill="1" applyAlignment="1">
      <alignment horizontal="right"/>
    </xf>
    <xf numFmtId="2" fontId="53" fillId="0" borderId="0" xfId="19" applyNumberFormat="1" applyFont="1" applyFill="1"/>
    <xf numFmtId="2" fontId="80" fillId="0" borderId="0" xfId="28" applyNumberFormat="1" applyFont="1" applyFill="1" applyAlignment="1">
      <alignment horizontal="left" vertical="center"/>
    </xf>
    <xf numFmtId="2" fontId="52" fillId="0" borderId="18" xfId="28" applyNumberFormat="1" applyFont="1" applyFill="1" applyBorder="1"/>
    <xf numFmtId="2" fontId="49" fillId="0" borderId="18" xfId="28" applyNumberFormat="1" applyFont="1" applyFill="1" applyBorder="1" applyAlignment="1">
      <alignment horizontal="center"/>
    </xf>
    <xf numFmtId="2" fontId="48" fillId="0" borderId="0" xfId="28" applyNumberFormat="1" applyFill="1" applyAlignment="1">
      <alignment vertical="top" wrapText="1"/>
    </xf>
    <xf numFmtId="2" fontId="49" fillId="0" borderId="6" xfId="28" applyNumberFormat="1" applyFont="1" applyFill="1" applyBorder="1"/>
    <xf numFmtId="2" fontId="54" fillId="0" borderId="0" xfId="28" applyNumberFormat="1" applyFont="1" applyFill="1" applyAlignment="1">
      <alignment horizontal="left" vertical="center"/>
    </xf>
    <xf numFmtId="2" fontId="3" fillId="0" borderId="5" xfId="19" applyNumberFormat="1" applyFont="1" applyFill="1" applyBorder="1" applyAlignment="1">
      <alignment horizontal="center" vertical="center"/>
    </xf>
    <xf numFmtId="2" fontId="44" fillId="0" borderId="0" xfId="29" applyNumberFormat="1" applyFont="1" applyFill="1" applyAlignment="1">
      <alignment horizontal="center" vertical="center" wrapText="1"/>
    </xf>
    <xf numFmtId="2" fontId="3" fillId="0" borderId="0" xfId="29" applyNumberFormat="1" applyFont="1" applyFill="1" applyAlignment="1">
      <alignment horizontal="center" vertical="center" wrapText="1"/>
    </xf>
    <xf numFmtId="2" fontId="5" fillId="0" borderId="0" xfId="29" applyNumberFormat="1" applyFont="1" applyFill="1" applyAlignment="1">
      <alignment horizontal="center"/>
    </xf>
    <xf numFmtId="2" fontId="3" fillId="0" borderId="0" xfId="29" applyNumberFormat="1" applyFont="1" applyFill="1" applyAlignment="1">
      <alignment horizontal="center"/>
    </xf>
    <xf numFmtId="2" fontId="3" fillId="0" borderId="0" xfId="19" applyNumberFormat="1" applyFont="1" applyFill="1" applyAlignment="1">
      <alignment horizontal="justify"/>
    </xf>
    <xf numFmtId="2" fontId="3" fillId="0" borderId="1" xfId="29" applyNumberFormat="1" applyFont="1" applyFill="1" applyBorder="1" applyAlignment="1">
      <alignment horizontal="center"/>
    </xf>
    <xf numFmtId="2" fontId="84" fillId="0" borderId="0" xfId="19" applyNumberFormat="1" applyFont="1" applyFill="1" applyAlignment="1">
      <alignment vertical="top"/>
    </xf>
    <xf numFmtId="2" fontId="3" fillId="0" borderId="2" xfId="29" applyNumberFormat="1" applyFont="1" applyFill="1" applyBorder="1" applyAlignment="1">
      <alignment horizontal="center"/>
    </xf>
    <xf numFmtId="2" fontId="3" fillId="0" borderId="0" xfId="32" applyNumberFormat="1" applyFill="1" applyAlignment="1">
      <alignment horizontal="center"/>
    </xf>
    <xf numFmtId="2" fontId="3" fillId="0" borderId="1" xfId="32" applyNumberFormat="1" applyFill="1" applyBorder="1" applyAlignment="1">
      <alignment horizontal="center"/>
    </xf>
    <xf numFmtId="2" fontId="3" fillId="0" borderId="0" xfId="34" applyNumberFormat="1" applyFill="1" applyAlignment="1" applyProtection="1">
      <alignment horizontal="center"/>
      <protection locked="0"/>
    </xf>
    <xf numFmtId="2" fontId="3" fillId="0" borderId="1" xfId="34" applyNumberFormat="1" applyFill="1" applyBorder="1" applyAlignment="1" applyProtection="1">
      <alignment horizontal="center"/>
      <protection locked="0"/>
    </xf>
    <xf numFmtId="2" fontId="86" fillId="0" borderId="0" xfId="19" applyNumberFormat="1" applyFont="1" applyFill="1" applyAlignment="1">
      <alignment horizontal="left" vertical="top" wrapText="1"/>
    </xf>
    <xf numFmtId="2" fontId="49" fillId="0" borderId="0" xfId="29" applyNumberFormat="1" applyFont="1" applyFill="1" applyAlignment="1">
      <alignment horizontal="center"/>
    </xf>
    <xf numFmtId="2" fontId="54" fillId="0" borderId="0" xfId="11" applyNumberFormat="1" applyFont="1" applyFill="1" applyAlignment="1">
      <alignment horizontal="center" vertical="center"/>
    </xf>
    <xf numFmtId="2" fontId="3" fillId="0" borderId="0" xfId="19" applyNumberFormat="1" applyFont="1" applyFill="1" applyAlignment="1">
      <alignment horizontal="right"/>
    </xf>
    <xf numFmtId="2" fontId="3" fillId="0" borderId="1" xfId="19" applyNumberFormat="1" applyFont="1" applyFill="1" applyBorder="1" applyAlignment="1">
      <alignment horizontal="right"/>
    </xf>
    <xf numFmtId="2" fontId="3" fillId="0" borderId="0" xfId="19" applyNumberFormat="1" applyFont="1" applyAlignment="1">
      <alignment horizontal="right" vertical="top"/>
    </xf>
    <xf numFmtId="2" fontId="3" fillId="0" borderId="17" xfId="19" applyNumberFormat="1" applyFont="1" applyBorder="1" applyAlignment="1">
      <alignment vertical="top"/>
    </xf>
    <xf numFmtId="2" fontId="73" fillId="0" borderId="0" xfId="19" applyNumberFormat="1" applyFont="1" applyAlignment="1">
      <alignment vertical="top"/>
    </xf>
    <xf numFmtId="2" fontId="55" fillId="8" borderId="4" xfId="21" applyNumberFormat="1" applyFont="1" applyFill="1" applyBorder="1" applyAlignment="1">
      <alignment horizontal="center" vertical="top" wrapText="1"/>
    </xf>
    <xf numFmtId="2" fontId="54" fillId="0" borderId="0" xfId="19" applyNumberFormat="1" applyFont="1" applyAlignment="1">
      <alignment horizontal="right" vertical="top"/>
    </xf>
    <xf numFmtId="2" fontId="54" fillId="0" borderId="0" xfId="19" applyNumberFormat="1" applyFont="1"/>
    <xf numFmtId="2" fontId="54" fillId="0" borderId="17" xfId="19" applyNumberFormat="1" applyFont="1" applyBorder="1" applyAlignment="1">
      <alignment vertical="top"/>
    </xf>
    <xf numFmtId="4" fontId="17" fillId="0" borderId="0" xfId="19" applyNumberFormat="1" applyFont="1" applyAlignment="1" applyProtection="1">
      <alignment horizontal="right" vertical="top"/>
    </xf>
    <xf numFmtId="1" fontId="109" fillId="3" borderId="0" xfId="0" applyNumberFormat="1" applyFont="1" applyFill="1" applyAlignment="1">
      <alignment horizontal="center" vertical="center"/>
    </xf>
    <xf numFmtId="0" fontId="109" fillId="3" borderId="0" xfId="0" applyFont="1" applyFill="1" applyAlignment="1">
      <alignment horizontal="center" vertical="center"/>
    </xf>
    <xf numFmtId="0" fontId="109" fillId="3" borderId="0" xfId="0" applyFont="1" applyFill="1" applyAlignment="1">
      <alignment horizontal="left" vertical="top" wrapText="1"/>
    </xf>
    <xf numFmtId="0" fontId="110" fillId="0" borderId="0" xfId="0" applyFont="1"/>
    <xf numFmtId="0" fontId="111" fillId="0" borderId="0" xfId="0" applyFont="1"/>
    <xf numFmtId="0" fontId="111" fillId="0" borderId="1" xfId="0" applyFont="1" applyBorder="1" applyAlignment="1">
      <alignment horizontal="center" vertical="center"/>
    </xf>
    <xf numFmtId="0" fontId="111" fillId="0" borderId="3" xfId="0" applyFont="1" applyBorder="1" applyAlignment="1">
      <alignment horizontal="left" vertical="center"/>
    </xf>
    <xf numFmtId="4" fontId="110" fillId="0" borderId="4" xfId="0" applyNumberFormat="1" applyFont="1" applyBorder="1" applyAlignment="1">
      <alignment horizontal="right" vertical="center"/>
    </xf>
    <xf numFmtId="0" fontId="110" fillId="0" borderId="1" xfId="0" applyFont="1" applyBorder="1" applyAlignment="1">
      <alignment horizontal="center" vertical="center"/>
    </xf>
    <xf numFmtId="0" fontId="110" fillId="0" borderId="1" xfId="0" applyFont="1" applyBorder="1" applyAlignment="1">
      <alignment horizontal="left" vertical="center"/>
    </xf>
    <xf numFmtId="166" fontId="110" fillId="0" borderId="1" xfId="0" applyNumberFormat="1" applyFont="1" applyBorder="1" applyAlignment="1">
      <alignment horizontal="right" vertical="center"/>
    </xf>
    <xf numFmtId="0" fontId="111" fillId="0" borderId="1" xfId="0" applyFont="1" applyBorder="1" applyAlignment="1">
      <alignment horizontal="left" vertical="center"/>
    </xf>
    <xf numFmtId="166" fontId="111" fillId="0" borderId="1" xfId="0" applyNumberFormat="1" applyFont="1" applyBorder="1" applyAlignment="1">
      <alignment horizontal="right" vertical="center"/>
    </xf>
    <xf numFmtId="0" fontId="110" fillId="0" borderId="2" xfId="0" applyFont="1" applyBorder="1" applyAlignment="1">
      <alignment horizontal="center" vertical="center"/>
    </xf>
    <xf numFmtId="0" fontId="110" fillId="0" borderId="5" xfId="0" applyFont="1" applyBorder="1" applyAlignment="1">
      <alignment horizontal="left" vertical="center"/>
    </xf>
    <xf numFmtId="166" fontId="110" fillId="0" borderId="5" xfId="0" applyNumberFormat="1" applyFont="1" applyBorder="1" applyAlignment="1">
      <alignment horizontal="right" vertical="center"/>
    </xf>
    <xf numFmtId="0" fontId="111" fillId="0" borderId="3" xfId="0" applyFont="1" applyBorder="1" applyAlignment="1">
      <alignment horizontal="center" vertical="center"/>
    </xf>
    <xf numFmtId="166" fontId="110" fillId="0" borderId="4" xfId="0" applyNumberFormat="1" applyFont="1" applyBorder="1" applyAlignment="1">
      <alignment horizontal="right" vertical="center"/>
    </xf>
    <xf numFmtId="0" fontId="110" fillId="0" borderId="9" xfId="0" applyFont="1" applyBorder="1" applyAlignment="1">
      <alignment horizontal="left" vertical="center"/>
    </xf>
    <xf numFmtId="166" fontId="110" fillId="0" borderId="9" xfId="0" applyNumberFormat="1" applyFont="1" applyBorder="1" applyAlignment="1">
      <alignment horizontal="right" vertical="center"/>
    </xf>
    <xf numFmtId="0" fontId="110" fillId="0" borderId="2" xfId="0" applyFont="1" applyBorder="1" applyAlignment="1">
      <alignment horizontal="left" vertical="center"/>
    </xf>
    <xf numFmtId="0" fontId="110" fillId="0" borderId="5" xfId="0" applyFont="1" applyBorder="1" applyAlignment="1">
      <alignment horizontal="center" vertical="center"/>
    </xf>
    <xf numFmtId="0" fontId="110" fillId="0" borderId="1" xfId="0" applyFont="1" applyBorder="1"/>
    <xf numFmtId="166" fontId="110" fillId="0" borderId="1" xfId="0" applyNumberFormat="1" applyFont="1" applyBorder="1"/>
    <xf numFmtId="166" fontId="110" fillId="0" borderId="0" xfId="0" applyNumberFormat="1" applyFont="1"/>
    <xf numFmtId="0" fontId="111" fillId="0" borderId="1" xfId="0" applyFont="1" applyBorder="1"/>
    <xf numFmtId="166" fontId="111" fillId="0" borderId="1" xfId="0" applyNumberFormat="1" applyFont="1" applyBorder="1"/>
    <xf numFmtId="4" fontId="7" fillId="0" borderId="0" xfId="6" applyNumberFormat="1" applyFill="1" applyProtection="1"/>
    <xf numFmtId="0" fontId="8" fillId="0" borderId="0" xfId="0" applyFont="1" applyFill="1"/>
    <xf numFmtId="0" fontId="8" fillId="0" borderId="6" xfId="1" applyFont="1" applyFill="1" applyBorder="1" applyAlignment="1">
      <alignment horizontal="left" vertical="top" wrapText="1"/>
    </xf>
    <xf numFmtId="0" fontId="8" fillId="0" borderId="0" xfId="0" applyFont="1" applyFill="1" applyAlignment="1">
      <alignment horizontal="center" vertical="top"/>
    </xf>
    <xf numFmtId="0" fontId="8" fillId="0" borderId="0" xfId="1" applyFont="1" applyFill="1" applyAlignment="1">
      <alignment horizontal="left" vertical="top" wrapText="1"/>
    </xf>
    <xf numFmtId="0" fontId="8" fillId="0" borderId="0" xfId="0" applyFont="1" applyFill="1" applyAlignment="1">
      <alignment horizontal="center"/>
    </xf>
    <xf numFmtId="4" fontId="8" fillId="0" borderId="0" xfId="0" applyNumberFormat="1" applyFont="1" applyFill="1" applyAlignment="1">
      <alignment horizontal="right"/>
    </xf>
    <xf numFmtId="0" fontId="8" fillId="0" borderId="1" xfId="0" applyFont="1" applyFill="1" applyBorder="1" applyAlignment="1">
      <alignment horizontal="center" vertical="top"/>
    </xf>
    <xf numFmtId="0" fontId="8" fillId="0" borderId="1" xfId="0" applyFont="1" applyFill="1" applyBorder="1" applyAlignment="1">
      <alignment horizontal="center"/>
    </xf>
    <xf numFmtId="2" fontId="8" fillId="0" borderId="1" xfId="0" applyNumberFormat="1" applyFont="1" applyFill="1" applyBorder="1" applyAlignment="1">
      <alignment horizontal="right"/>
    </xf>
    <xf numFmtId="4" fontId="8" fillId="0" borderId="1" xfId="0" applyNumberFormat="1" applyFont="1" applyFill="1" applyBorder="1" applyAlignment="1">
      <alignment horizontal="right"/>
    </xf>
    <xf numFmtId="0" fontId="8" fillId="0" borderId="10" xfId="0" applyFont="1" applyFill="1" applyBorder="1" applyAlignment="1">
      <alignment horizontal="center" vertical="top"/>
    </xf>
    <xf numFmtId="0" fontId="8" fillId="0" borderId="5" xfId="0" applyFont="1" applyFill="1" applyBorder="1" applyAlignment="1">
      <alignment horizontal="center"/>
    </xf>
    <xf numFmtId="2" fontId="8" fillId="0" borderId="5" xfId="0" applyNumberFormat="1" applyFont="1" applyFill="1" applyBorder="1" applyAlignment="1">
      <alignment horizontal="right"/>
    </xf>
    <xf numFmtId="4" fontId="8" fillId="0" borderId="5" xfId="0" applyNumberFormat="1" applyFont="1" applyFill="1" applyBorder="1" applyAlignment="1">
      <alignment horizontal="right"/>
    </xf>
    <xf numFmtId="0" fontId="8" fillId="0" borderId="2" xfId="0" applyFont="1" applyFill="1" applyBorder="1" applyAlignment="1">
      <alignment horizontal="center"/>
    </xf>
    <xf numFmtId="2" fontId="8" fillId="0" borderId="2" xfId="0" applyNumberFormat="1" applyFont="1" applyFill="1" applyBorder="1" applyAlignment="1">
      <alignment horizontal="right"/>
    </xf>
    <xf numFmtId="4" fontId="8" fillId="0" borderId="2" xfId="0" applyNumberFormat="1" applyFont="1" applyFill="1" applyBorder="1" applyAlignment="1">
      <alignment horizontal="right"/>
    </xf>
    <xf numFmtId="4" fontId="8" fillId="0" borderId="4" xfId="0" applyNumberFormat="1" applyFont="1" applyFill="1" applyBorder="1" applyAlignment="1">
      <alignment horizontal="right"/>
    </xf>
    <xf numFmtId="0" fontId="8" fillId="0" borderId="0" xfId="0" applyFont="1" applyFill="1" applyAlignment="1">
      <alignment horizontal="right"/>
    </xf>
    <xf numFmtId="0" fontId="8" fillId="0" borderId="0" xfId="1" applyFont="1" applyFill="1" applyAlignment="1">
      <alignment horizontal="right" wrapText="1"/>
    </xf>
    <xf numFmtId="0" fontId="8" fillId="0" borderId="0" xfId="1" applyFont="1" applyFill="1" applyAlignment="1">
      <alignment horizontal="right" vertical="top" wrapText="1"/>
    </xf>
    <xf numFmtId="4" fontId="10" fillId="0" borderId="5" xfId="0" applyNumberFormat="1" applyFont="1" applyFill="1" applyBorder="1" applyAlignment="1">
      <alignment horizontal="right"/>
    </xf>
    <xf numFmtId="0" fontId="8" fillId="0" borderId="3" xfId="0" applyFont="1" applyFill="1" applyBorder="1" applyAlignment="1">
      <alignment horizontal="center" vertical="top"/>
    </xf>
    <xf numFmtId="4" fontId="10" fillId="0" borderId="1" xfId="0" applyNumberFormat="1" applyFont="1" applyFill="1" applyBorder="1" applyAlignment="1">
      <alignment horizontal="right"/>
    </xf>
    <xf numFmtId="0" fontId="11" fillId="0" borderId="0" xfId="8" applyFont="1" applyAlignment="1">
      <alignment horizontal="left" wrapText="1"/>
    </xf>
    <xf numFmtId="0" fontId="14" fillId="0" borderId="1" xfId="1" applyFont="1" applyBorder="1" applyAlignment="1">
      <alignment horizontal="left" vertical="top" wrapText="1"/>
    </xf>
    <xf numFmtId="0" fontId="14" fillId="0" borderId="1" xfId="1" applyFont="1" applyFill="1" applyBorder="1" applyAlignment="1">
      <alignment horizontal="left" vertical="top" wrapText="1"/>
    </xf>
    <xf numFmtId="0" fontId="8" fillId="0" borderId="1" xfId="0" applyFont="1" applyFill="1" applyBorder="1" applyAlignment="1">
      <alignment horizontal="left" vertical="top" wrapText="1"/>
    </xf>
    <xf numFmtId="165" fontId="8" fillId="0" borderId="1" xfId="1" applyNumberFormat="1" applyFont="1" applyFill="1" applyBorder="1" applyAlignment="1">
      <alignment horizontal="left" vertical="top" wrapText="1"/>
    </xf>
    <xf numFmtId="0" fontId="8" fillId="0" borderId="1" xfId="0" applyFont="1" applyBorder="1" applyAlignment="1">
      <alignment horizontal="left" vertical="top" wrapText="1"/>
    </xf>
    <xf numFmtId="0" fontId="14" fillId="0" borderId="3" xfId="1" applyFont="1" applyBorder="1" applyAlignment="1">
      <alignment horizontal="left" vertical="top" wrapText="1"/>
    </xf>
    <xf numFmtId="0" fontId="14" fillId="0" borderId="2" xfId="1" applyFont="1" applyBorder="1" applyAlignment="1">
      <alignment horizontal="left" vertical="top" wrapText="1"/>
    </xf>
    <xf numFmtId="0" fontId="14" fillId="0" borderId="4" xfId="1" applyFont="1" applyBorder="1" applyAlignment="1">
      <alignment horizontal="left" vertical="top" wrapText="1"/>
    </xf>
    <xf numFmtId="0" fontId="11" fillId="0" borderId="0" xfId="8" applyFont="1" applyFill="1" applyAlignment="1">
      <alignment horizontal="left" wrapText="1"/>
    </xf>
    <xf numFmtId="0" fontId="8" fillId="0" borderId="3"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4" xfId="1" applyFont="1" applyFill="1" applyBorder="1" applyAlignment="1">
      <alignment horizontal="left" vertical="top" wrapText="1"/>
    </xf>
    <xf numFmtId="0" fontId="25"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5" fillId="5" borderId="1" xfId="0" applyFont="1" applyFill="1" applyBorder="1" applyAlignment="1">
      <alignment horizontal="right" vertical="center" wrapText="1"/>
    </xf>
    <xf numFmtId="49" fontId="10" fillId="0" borderId="1" xfId="0" applyNumberFormat="1" applyFont="1" applyFill="1" applyBorder="1" applyAlignment="1">
      <alignment horizontal="left" vertical="top" wrapText="1"/>
    </xf>
    <xf numFmtId="4" fontId="10" fillId="2" borderId="0" xfId="1" applyNumberFormat="1" applyFont="1" applyFill="1" applyBorder="1" applyAlignment="1">
      <alignment horizontal="center" vertical="center" wrapText="1"/>
    </xf>
    <xf numFmtId="49" fontId="5" fillId="0" borderId="3" xfId="29" applyNumberFormat="1" applyFont="1" applyFill="1" applyBorder="1" applyAlignment="1">
      <alignment horizontal="center" wrapText="1"/>
    </xf>
    <xf numFmtId="49" fontId="3" fillId="0" borderId="4" xfId="29" applyNumberFormat="1" applyFont="1" applyFill="1" applyBorder="1" applyAlignment="1">
      <alignment horizontal="center" wrapText="1"/>
    </xf>
    <xf numFmtId="4" fontId="7" fillId="0" borderId="0" xfId="28" applyNumberFormat="1" applyFont="1" applyFill="1" applyAlignment="1">
      <alignment horizontal="center" vertical="center"/>
    </xf>
    <xf numFmtId="0" fontId="77" fillId="0" borderId="6" xfId="28" applyFont="1" applyFill="1" applyBorder="1" applyAlignment="1">
      <alignment horizontal="left" vertical="center"/>
    </xf>
    <xf numFmtId="49" fontId="49" fillId="0" borderId="0" xfId="28" applyNumberFormat="1" applyFont="1" applyFill="1" applyAlignment="1">
      <alignment horizontal="left" vertical="center" wrapText="1"/>
    </xf>
    <xf numFmtId="0" fontId="79" fillId="0" borderId="0" xfId="28" applyFont="1" applyFill="1" applyAlignment="1">
      <alignment horizontal="center" vertical="center"/>
    </xf>
    <xf numFmtId="0" fontId="54" fillId="0" borderId="0" xfId="28" applyFont="1" applyFill="1" applyAlignment="1">
      <alignment vertical="top" wrapText="1"/>
    </xf>
    <xf numFmtId="0" fontId="3" fillId="0" borderId="0" xfId="19" applyFont="1" applyFill="1" applyAlignment="1">
      <alignment horizontal="left" vertical="center"/>
    </xf>
    <xf numFmtId="49" fontId="44" fillId="0" borderId="11" xfId="19" applyNumberFormat="1" applyFont="1" applyFill="1" applyBorder="1" applyAlignment="1">
      <alignment horizontal="left" vertical="top"/>
    </xf>
    <xf numFmtId="49" fontId="44" fillId="0" borderId="6" xfId="19" applyNumberFormat="1" applyFont="1" applyFill="1" applyBorder="1" applyAlignment="1">
      <alignment horizontal="left" vertical="top"/>
    </xf>
    <xf numFmtId="0" fontId="50" fillId="0" borderId="0" xfId="19" applyFont="1" applyFill="1" applyAlignment="1">
      <alignment horizontal="center" vertical="center"/>
    </xf>
    <xf numFmtId="4" fontId="3" fillId="0" borderId="0" xfId="19" applyNumberFormat="1" applyFont="1" applyFill="1" applyAlignment="1">
      <alignment horizontal="justify" vertical="center" wrapText="1"/>
    </xf>
    <xf numFmtId="4" fontId="47" fillId="0" borderId="0" xfId="19" applyNumberFormat="1" applyFill="1" applyAlignment="1">
      <alignment horizontal="justify" wrapText="1"/>
    </xf>
  </cellXfs>
  <cellStyles count="41">
    <cellStyle name="Comma 2" xfId="5" xr:uid="{00000000-0005-0000-0000-000000000000}"/>
    <cellStyle name="Comma 2 2" xfId="32" xr:uid="{00000000-0005-0000-0000-000001000000}"/>
    <cellStyle name="Comma 3" xfId="12" xr:uid="{00000000-0005-0000-0000-000002000000}"/>
    <cellStyle name="Comma 4" xfId="29" xr:uid="{00000000-0005-0000-0000-000003000000}"/>
    <cellStyle name="Comma 4 2" xfId="40" xr:uid="{00000000-0005-0000-0000-000004000000}"/>
    <cellStyle name="Comma_osnovni troskovnik 02" xfId="14" xr:uid="{00000000-0005-0000-0000-000005000000}"/>
    <cellStyle name="Normal 10 10" xfId="23" xr:uid="{00000000-0005-0000-0000-000006000000}"/>
    <cellStyle name="Normal 11" xfId="4" xr:uid="{00000000-0005-0000-0000-000007000000}"/>
    <cellStyle name="Normal 12" xfId="3" xr:uid="{00000000-0005-0000-0000-000008000000}"/>
    <cellStyle name="Normal 12 2" xfId="30" xr:uid="{00000000-0005-0000-0000-000009000000}"/>
    <cellStyle name="Normal 2" xfId="7" xr:uid="{00000000-0005-0000-0000-00000A000000}"/>
    <cellStyle name="Normal 2 2" xfId="11" xr:uid="{00000000-0005-0000-0000-00000B000000}"/>
    <cellStyle name="Normal 3" xfId="6" xr:uid="{00000000-0005-0000-0000-00000C000000}"/>
    <cellStyle name="Normal 4" xfId="8" xr:uid="{00000000-0005-0000-0000-00000D000000}"/>
    <cellStyle name="Normal 4 2" xfId="39" xr:uid="{00000000-0005-0000-0000-00000E000000}"/>
    <cellStyle name="Normal 5" xfId="19" xr:uid="{00000000-0005-0000-0000-00000F000000}"/>
    <cellStyle name="Normal 5 10" xfId="22" xr:uid="{00000000-0005-0000-0000-000010000000}"/>
    <cellStyle name="Normal_HR7-Z214" xfId="37" xr:uid="{00000000-0005-0000-0000-000011000000}"/>
    <cellStyle name="Normal_OSTALI RADOVI" xfId="17" xr:uid="{00000000-0005-0000-0000-000012000000}"/>
    <cellStyle name="Normal_Sheet1" xfId="25" xr:uid="{00000000-0005-0000-0000-000013000000}"/>
    <cellStyle name="Normal_Sheet2" xfId="31" xr:uid="{00000000-0005-0000-0000-000014000000}"/>
    <cellStyle name="Normal_SNN_Troskovnik" xfId="28" xr:uid="{00000000-0005-0000-0000-000015000000}"/>
    <cellStyle name="Normal_TROSKOVNIK-revizija2" xfId="35" xr:uid="{00000000-0005-0000-0000-000016000000}"/>
    <cellStyle name="Normal_TROSKOVNIK-revizija2 2" xfId="36" xr:uid="{00000000-0005-0000-0000-000017000000}"/>
    <cellStyle name="Normal_TROŠKOVNIK - KAM - ŽUTO" xfId="38" xr:uid="{00000000-0005-0000-0000-000018000000}"/>
    <cellStyle name="Normal1" xfId="20" xr:uid="{00000000-0005-0000-0000-000019000000}"/>
    <cellStyle name="Normalno" xfId="0" builtinId="0"/>
    <cellStyle name="Normalno 2" xfId="2" xr:uid="{00000000-0005-0000-0000-00001B000000}"/>
    <cellStyle name="Normalno 2 2" xfId="15" xr:uid="{00000000-0005-0000-0000-00001C000000}"/>
    <cellStyle name="Normalno 3" xfId="10" xr:uid="{00000000-0005-0000-0000-00001D000000}"/>
    <cellStyle name="Normalno 7" xfId="24" xr:uid="{00000000-0005-0000-0000-00001E000000}"/>
    <cellStyle name="Obično 2" xfId="27" xr:uid="{00000000-0005-0000-0000-00001F000000}"/>
    <cellStyle name="Obično 5 15" xfId="33" xr:uid="{00000000-0005-0000-0000-000020000000}"/>
    <cellStyle name="Stil 1" xfId="21" xr:uid="{00000000-0005-0000-0000-000021000000}"/>
    <cellStyle name="Style 1" xfId="26" xr:uid="{00000000-0005-0000-0000-000022000000}"/>
    <cellStyle name="Tekst objašnjenja" xfId="1" builtinId="53"/>
    <cellStyle name="Zarez" xfId="9" builtinId="3"/>
    <cellStyle name="Zarez 11" xfId="18" xr:uid="{00000000-0005-0000-0000-000025000000}"/>
    <cellStyle name="Zarez 2 2" xfId="13" xr:uid="{00000000-0005-0000-0000-000026000000}"/>
    <cellStyle name="Zarez 3 23" xfId="34" xr:uid="{00000000-0005-0000-0000-000027000000}"/>
    <cellStyle name="Zarez 5" xfId="16" xr:uid="{00000000-0005-0000-0000-000028000000}"/>
  </cellStyles>
  <dxfs count="19">
    <dxf>
      <font>
        <condense val="0"/>
        <extend val="0"/>
        <color indexed="9"/>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3</xdr:col>
      <xdr:colOff>0</xdr:colOff>
      <xdr:row>39</xdr:row>
      <xdr:rowOff>0</xdr:rowOff>
    </xdr:from>
    <xdr:ext cx="184731" cy="264560"/>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4276725"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39</xdr:row>
      <xdr:rowOff>0</xdr:rowOff>
    </xdr:from>
    <xdr:ext cx="184731" cy="264560"/>
    <xdr:sp macro="" textlink="">
      <xdr:nvSpPr>
        <xdr:cNvPr id="3" name="TextBox 3">
          <a:extLst>
            <a:ext uri="{FF2B5EF4-FFF2-40B4-BE49-F238E27FC236}">
              <a16:creationId xmlns:a16="http://schemas.microsoft.com/office/drawing/2014/main" id="{00000000-0008-0000-1E00-000003000000}"/>
            </a:ext>
          </a:extLst>
        </xdr:cNvPr>
        <xdr:cNvSpPr txBox="1"/>
      </xdr:nvSpPr>
      <xdr:spPr>
        <a:xfrm>
          <a:off x="4276725"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39</xdr:row>
      <xdr:rowOff>0</xdr:rowOff>
    </xdr:from>
    <xdr:ext cx="184731" cy="264560"/>
    <xdr:sp macro="" textlink="">
      <xdr:nvSpPr>
        <xdr:cNvPr id="4" name="TextBox 4">
          <a:extLst>
            <a:ext uri="{FF2B5EF4-FFF2-40B4-BE49-F238E27FC236}">
              <a16:creationId xmlns:a16="http://schemas.microsoft.com/office/drawing/2014/main" id="{00000000-0008-0000-1E00-000004000000}"/>
            </a:ext>
          </a:extLst>
        </xdr:cNvPr>
        <xdr:cNvSpPr txBox="1"/>
      </xdr:nvSpPr>
      <xdr:spPr>
        <a:xfrm>
          <a:off x="4276725"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39</xdr:row>
      <xdr:rowOff>0</xdr:rowOff>
    </xdr:from>
    <xdr:ext cx="184731" cy="273683"/>
    <xdr:sp macro="" textlink="">
      <xdr:nvSpPr>
        <xdr:cNvPr id="5" name="TextBox 1">
          <a:extLst>
            <a:ext uri="{FF2B5EF4-FFF2-40B4-BE49-F238E27FC236}">
              <a16:creationId xmlns:a16="http://schemas.microsoft.com/office/drawing/2014/main" id="{00000000-0008-0000-1E00-000005000000}"/>
            </a:ext>
          </a:extLst>
        </xdr:cNvPr>
        <xdr:cNvSpPr txBox="1"/>
      </xdr:nvSpPr>
      <xdr:spPr>
        <a:xfrm>
          <a:off x="4276725" y="741997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39</xdr:row>
      <xdr:rowOff>0</xdr:rowOff>
    </xdr:from>
    <xdr:ext cx="184731" cy="273683"/>
    <xdr:sp macro="" textlink="">
      <xdr:nvSpPr>
        <xdr:cNvPr id="6" name="TextBox 3">
          <a:extLst>
            <a:ext uri="{FF2B5EF4-FFF2-40B4-BE49-F238E27FC236}">
              <a16:creationId xmlns:a16="http://schemas.microsoft.com/office/drawing/2014/main" id="{00000000-0008-0000-1E00-000006000000}"/>
            </a:ext>
          </a:extLst>
        </xdr:cNvPr>
        <xdr:cNvSpPr txBox="1"/>
      </xdr:nvSpPr>
      <xdr:spPr>
        <a:xfrm>
          <a:off x="4276725" y="741997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39</xdr:row>
      <xdr:rowOff>0</xdr:rowOff>
    </xdr:from>
    <xdr:ext cx="184731" cy="273683"/>
    <xdr:sp macro="" textlink="">
      <xdr:nvSpPr>
        <xdr:cNvPr id="7" name="TextBox 4">
          <a:extLst>
            <a:ext uri="{FF2B5EF4-FFF2-40B4-BE49-F238E27FC236}">
              <a16:creationId xmlns:a16="http://schemas.microsoft.com/office/drawing/2014/main" id="{00000000-0008-0000-1E00-000007000000}"/>
            </a:ext>
          </a:extLst>
        </xdr:cNvPr>
        <xdr:cNvSpPr txBox="1"/>
      </xdr:nvSpPr>
      <xdr:spPr>
        <a:xfrm>
          <a:off x="4276725" y="741997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8" name="TextBox 1">
          <a:extLst>
            <a:ext uri="{FF2B5EF4-FFF2-40B4-BE49-F238E27FC236}">
              <a16:creationId xmlns:a16="http://schemas.microsoft.com/office/drawing/2014/main" id="{00000000-0008-0000-1E00-000008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65</xdr:row>
      <xdr:rowOff>124517</xdr:rowOff>
    </xdr:from>
    <xdr:ext cx="184731" cy="273683"/>
    <xdr:sp macro="" textlink="">
      <xdr:nvSpPr>
        <xdr:cNvPr id="9" name="TextBox 73">
          <a:extLst>
            <a:ext uri="{FF2B5EF4-FFF2-40B4-BE49-F238E27FC236}">
              <a16:creationId xmlns:a16="http://schemas.microsoft.com/office/drawing/2014/main" id="{00000000-0008-0000-1E00-000009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10" name="TextBox 74">
          <a:extLst>
            <a:ext uri="{FF2B5EF4-FFF2-40B4-BE49-F238E27FC236}">
              <a16:creationId xmlns:a16="http://schemas.microsoft.com/office/drawing/2014/main" id="{00000000-0008-0000-1E00-00000A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11" name="TextBox 75">
          <a:extLst>
            <a:ext uri="{FF2B5EF4-FFF2-40B4-BE49-F238E27FC236}">
              <a16:creationId xmlns:a16="http://schemas.microsoft.com/office/drawing/2014/main" id="{00000000-0008-0000-1E00-00000B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12" name="TextBox 1">
          <a:extLst>
            <a:ext uri="{FF2B5EF4-FFF2-40B4-BE49-F238E27FC236}">
              <a16:creationId xmlns:a16="http://schemas.microsoft.com/office/drawing/2014/main" id="{00000000-0008-0000-1E00-00000C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53</xdr:row>
      <xdr:rowOff>124517</xdr:rowOff>
    </xdr:from>
    <xdr:ext cx="184731" cy="274272"/>
    <xdr:sp macro="" textlink="">
      <xdr:nvSpPr>
        <xdr:cNvPr id="13" name="TextBox 73">
          <a:extLst>
            <a:ext uri="{FF2B5EF4-FFF2-40B4-BE49-F238E27FC236}">
              <a16:creationId xmlns:a16="http://schemas.microsoft.com/office/drawing/2014/main" id="{00000000-0008-0000-1E00-00000D00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14" name="TextBox 74">
          <a:extLst>
            <a:ext uri="{FF2B5EF4-FFF2-40B4-BE49-F238E27FC236}">
              <a16:creationId xmlns:a16="http://schemas.microsoft.com/office/drawing/2014/main" id="{00000000-0008-0000-1E00-00000E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15" name="TextBox 75">
          <a:extLst>
            <a:ext uri="{FF2B5EF4-FFF2-40B4-BE49-F238E27FC236}">
              <a16:creationId xmlns:a16="http://schemas.microsoft.com/office/drawing/2014/main" id="{00000000-0008-0000-1E00-00000F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16" name="TextBox 1">
          <a:extLst>
            <a:ext uri="{FF2B5EF4-FFF2-40B4-BE49-F238E27FC236}">
              <a16:creationId xmlns:a16="http://schemas.microsoft.com/office/drawing/2014/main" id="{00000000-0008-0000-1E00-000010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17" name="TextBox 74">
          <a:extLst>
            <a:ext uri="{FF2B5EF4-FFF2-40B4-BE49-F238E27FC236}">
              <a16:creationId xmlns:a16="http://schemas.microsoft.com/office/drawing/2014/main" id="{00000000-0008-0000-1E00-000011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18" name="TextBox 75">
          <a:extLst>
            <a:ext uri="{FF2B5EF4-FFF2-40B4-BE49-F238E27FC236}">
              <a16:creationId xmlns:a16="http://schemas.microsoft.com/office/drawing/2014/main" id="{00000000-0008-0000-1E00-000012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19" name="TextBox 1">
          <a:extLst>
            <a:ext uri="{FF2B5EF4-FFF2-40B4-BE49-F238E27FC236}">
              <a16:creationId xmlns:a16="http://schemas.microsoft.com/office/drawing/2014/main" id="{00000000-0008-0000-1E00-000013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0" name="TextBox 74">
          <a:extLst>
            <a:ext uri="{FF2B5EF4-FFF2-40B4-BE49-F238E27FC236}">
              <a16:creationId xmlns:a16="http://schemas.microsoft.com/office/drawing/2014/main" id="{00000000-0008-0000-1E00-000014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1" name="TextBox 75">
          <a:extLst>
            <a:ext uri="{FF2B5EF4-FFF2-40B4-BE49-F238E27FC236}">
              <a16:creationId xmlns:a16="http://schemas.microsoft.com/office/drawing/2014/main" id="{00000000-0008-0000-1E00-000015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2" name="TextBox 1">
          <a:extLst>
            <a:ext uri="{FF2B5EF4-FFF2-40B4-BE49-F238E27FC236}">
              <a16:creationId xmlns:a16="http://schemas.microsoft.com/office/drawing/2014/main" id="{00000000-0008-0000-1E00-000016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3" name="TextBox 74">
          <a:extLst>
            <a:ext uri="{FF2B5EF4-FFF2-40B4-BE49-F238E27FC236}">
              <a16:creationId xmlns:a16="http://schemas.microsoft.com/office/drawing/2014/main" id="{00000000-0008-0000-1E00-000017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4" name="TextBox 75">
          <a:extLst>
            <a:ext uri="{FF2B5EF4-FFF2-40B4-BE49-F238E27FC236}">
              <a16:creationId xmlns:a16="http://schemas.microsoft.com/office/drawing/2014/main" id="{00000000-0008-0000-1E00-000018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5" name="TextBox 1">
          <a:extLst>
            <a:ext uri="{FF2B5EF4-FFF2-40B4-BE49-F238E27FC236}">
              <a16:creationId xmlns:a16="http://schemas.microsoft.com/office/drawing/2014/main" id="{00000000-0008-0000-1E00-000019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6" name="TextBox 74">
          <a:extLst>
            <a:ext uri="{FF2B5EF4-FFF2-40B4-BE49-F238E27FC236}">
              <a16:creationId xmlns:a16="http://schemas.microsoft.com/office/drawing/2014/main" id="{00000000-0008-0000-1E00-00001A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27" name="TextBox 75">
          <a:extLst>
            <a:ext uri="{FF2B5EF4-FFF2-40B4-BE49-F238E27FC236}">
              <a16:creationId xmlns:a16="http://schemas.microsoft.com/office/drawing/2014/main" id="{00000000-0008-0000-1E00-00001B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65</xdr:row>
      <xdr:rowOff>124517</xdr:rowOff>
    </xdr:from>
    <xdr:ext cx="184731" cy="273683"/>
    <xdr:sp macro="" textlink="">
      <xdr:nvSpPr>
        <xdr:cNvPr id="28" name="TextBox 73">
          <a:extLst>
            <a:ext uri="{FF2B5EF4-FFF2-40B4-BE49-F238E27FC236}">
              <a16:creationId xmlns:a16="http://schemas.microsoft.com/office/drawing/2014/main" id="{00000000-0008-0000-1E00-00001C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29" name="TextBox 1">
          <a:extLst>
            <a:ext uri="{FF2B5EF4-FFF2-40B4-BE49-F238E27FC236}">
              <a16:creationId xmlns:a16="http://schemas.microsoft.com/office/drawing/2014/main" id="{00000000-0008-0000-1E00-00001D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30" name="TextBox 74">
          <a:extLst>
            <a:ext uri="{FF2B5EF4-FFF2-40B4-BE49-F238E27FC236}">
              <a16:creationId xmlns:a16="http://schemas.microsoft.com/office/drawing/2014/main" id="{00000000-0008-0000-1E00-00001E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31" name="TextBox 75">
          <a:extLst>
            <a:ext uri="{FF2B5EF4-FFF2-40B4-BE49-F238E27FC236}">
              <a16:creationId xmlns:a16="http://schemas.microsoft.com/office/drawing/2014/main" id="{00000000-0008-0000-1E00-00001F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2" name="TextBox 1">
          <a:extLst>
            <a:ext uri="{FF2B5EF4-FFF2-40B4-BE49-F238E27FC236}">
              <a16:creationId xmlns:a16="http://schemas.microsoft.com/office/drawing/2014/main" id="{00000000-0008-0000-1E00-000020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3" name="TextBox 74">
          <a:extLst>
            <a:ext uri="{FF2B5EF4-FFF2-40B4-BE49-F238E27FC236}">
              <a16:creationId xmlns:a16="http://schemas.microsoft.com/office/drawing/2014/main" id="{00000000-0008-0000-1E00-000021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4" name="TextBox 75">
          <a:extLst>
            <a:ext uri="{FF2B5EF4-FFF2-40B4-BE49-F238E27FC236}">
              <a16:creationId xmlns:a16="http://schemas.microsoft.com/office/drawing/2014/main" id="{00000000-0008-0000-1E00-000022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5" name="TextBox 1">
          <a:extLst>
            <a:ext uri="{FF2B5EF4-FFF2-40B4-BE49-F238E27FC236}">
              <a16:creationId xmlns:a16="http://schemas.microsoft.com/office/drawing/2014/main" id="{00000000-0008-0000-1E00-000023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6" name="TextBox 74">
          <a:extLst>
            <a:ext uri="{FF2B5EF4-FFF2-40B4-BE49-F238E27FC236}">
              <a16:creationId xmlns:a16="http://schemas.microsoft.com/office/drawing/2014/main" id="{00000000-0008-0000-1E00-000024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7" name="TextBox 75">
          <a:extLst>
            <a:ext uri="{FF2B5EF4-FFF2-40B4-BE49-F238E27FC236}">
              <a16:creationId xmlns:a16="http://schemas.microsoft.com/office/drawing/2014/main" id="{00000000-0008-0000-1E00-000025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8" name="TextBox 1">
          <a:extLst>
            <a:ext uri="{FF2B5EF4-FFF2-40B4-BE49-F238E27FC236}">
              <a16:creationId xmlns:a16="http://schemas.microsoft.com/office/drawing/2014/main" id="{00000000-0008-0000-1E00-000026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39" name="TextBox 74">
          <a:extLst>
            <a:ext uri="{FF2B5EF4-FFF2-40B4-BE49-F238E27FC236}">
              <a16:creationId xmlns:a16="http://schemas.microsoft.com/office/drawing/2014/main" id="{00000000-0008-0000-1E00-000027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40" name="TextBox 75">
          <a:extLst>
            <a:ext uri="{FF2B5EF4-FFF2-40B4-BE49-F238E27FC236}">
              <a16:creationId xmlns:a16="http://schemas.microsoft.com/office/drawing/2014/main" id="{00000000-0008-0000-1E00-000028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41" name="TextBox 1">
          <a:extLst>
            <a:ext uri="{FF2B5EF4-FFF2-40B4-BE49-F238E27FC236}">
              <a16:creationId xmlns:a16="http://schemas.microsoft.com/office/drawing/2014/main" id="{00000000-0008-0000-1E00-000029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42" name="TextBox 74">
          <a:extLst>
            <a:ext uri="{FF2B5EF4-FFF2-40B4-BE49-F238E27FC236}">
              <a16:creationId xmlns:a16="http://schemas.microsoft.com/office/drawing/2014/main" id="{00000000-0008-0000-1E00-00002A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43" name="TextBox 75">
          <a:extLst>
            <a:ext uri="{FF2B5EF4-FFF2-40B4-BE49-F238E27FC236}">
              <a16:creationId xmlns:a16="http://schemas.microsoft.com/office/drawing/2014/main" id="{00000000-0008-0000-1E00-00002B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44" name="TextBox 1">
          <a:extLst>
            <a:ext uri="{FF2B5EF4-FFF2-40B4-BE49-F238E27FC236}">
              <a16:creationId xmlns:a16="http://schemas.microsoft.com/office/drawing/2014/main" id="{00000000-0008-0000-1E00-00002C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65</xdr:row>
      <xdr:rowOff>124517</xdr:rowOff>
    </xdr:from>
    <xdr:ext cx="184731" cy="273683"/>
    <xdr:sp macro="" textlink="">
      <xdr:nvSpPr>
        <xdr:cNvPr id="45" name="TextBox 73">
          <a:extLst>
            <a:ext uri="{FF2B5EF4-FFF2-40B4-BE49-F238E27FC236}">
              <a16:creationId xmlns:a16="http://schemas.microsoft.com/office/drawing/2014/main" id="{00000000-0008-0000-1E00-00002D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46" name="TextBox 74">
          <a:extLst>
            <a:ext uri="{FF2B5EF4-FFF2-40B4-BE49-F238E27FC236}">
              <a16:creationId xmlns:a16="http://schemas.microsoft.com/office/drawing/2014/main" id="{00000000-0008-0000-1E00-00002E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47" name="TextBox 75">
          <a:extLst>
            <a:ext uri="{FF2B5EF4-FFF2-40B4-BE49-F238E27FC236}">
              <a16:creationId xmlns:a16="http://schemas.microsoft.com/office/drawing/2014/main" id="{00000000-0008-0000-1E00-00002F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48" name="TextBox 1">
          <a:extLst>
            <a:ext uri="{FF2B5EF4-FFF2-40B4-BE49-F238E27FC236}">
              <a16:creationId xmlns:a16="http://schemas.microsoft.com/office/drawing/2014/main" id="{00000000-0008-0000-1E00-000030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53</xdr:row>
      <xdr:rowOff>124517</xdr:rowOff>
    </xdr:from>
    <xdr:ext cx="184731" cy="274272"/>
    <xdr:sp macro="" textlink="">
      <xdr:nvSpPr>
        <xdr:cNvPr id="49" name="TextBox 73">
          <a:extLst>
            <a:ext uri="{FF2B5EF4-FFF2-40B4-BE49-F238E27FC236}">
              <a16:creationId xmlns:a16="http://schemas.microsoft.com/office/drawing/2014/main" id="{00000000-0008-0000-1E00-00003100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50" name="TextBox 74">
          <a:extLst>
            <a:ext uri="{FF2B5EF4-FFF2-40B4-BE49-F238E27FC236}">
              <a16:creationId xmlns:a16="http://schemas.microsoft.com/office/drawing/2014/main" id="{00000000-0008-0000-1E00-000032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55</xdr:row>
      <xdr:rowOff>99538</xdr:rowOff>
    </xdr:from>
    <xdr:ext cx="184731" cy="264560"/>
    <xdr:sp macro="" textlink="">
      <xdr:nvSpPr>
        <xdr:cNvPr id="51" name="TextBox 75">
          <a:extLst>
            <a:ext uri="{FF2B5EF4-FFF2-40B4-BE49-F238E27FC236}">
              <a16:creationId xmlns:a16="http://schemas.microsoft.com/office/drawing/2014/main" id="{00000000-0008-0000-1E00-000033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2" name="TextBox 1">
          <a:extLst>
            <a:ext uri="{FF2B5EF4-FFF2-40B4-BE49-F238E27FC236}">
              <a16:creationId xmlns:a16="http://schemas.microsoft.com/office/drawing/2014/main" id="{00000000-0008-0000-1E00-000034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3" name="TextBox 74">
          <a:extLst>
            <a:ext uri="{FF2B5EF4-FFF2-40B4-BE49-F238E27FC236}">
              <a16:creationId xmlns:a16="http://schemas.microsoft.com/office/drawing/2014/main" id="{00000000-0008-0000-1E00-000035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4" name="TextBox 75">
          <a:extLst>
            <a:ext uri="{FF2B5EF4-FFF2-40B4-BE49-F238E27FC236}">
              <a16:creationId xmlns:a16="http://schemas.microsoft.com/office/drawing/2014/main" id="{00000000-0008-0000-1E00-000036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5" name="TextBox 1">
          <a:extLst>
            <a:ext uri="{FF2B5EF4-FFF2-40B4-BE49-F238E27FC236}">
              <a16:creationId xmlns:a16="http://schemas.microsoft.com/office/drawing/2014/main" id="{00000000-0008-0000-1E00-000037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6" name="TextBox 74">
          <a:extLst>
            <a:ext uri="{FF2B5EF4-FFF2-40B4-BE49-F238E27FC236}">
              <a16:creationId xmlns:a16="http://schemas.microsoft.com/office/drawing/2014/main" id="{00000000-0008-0000-1E00-000038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7" name="TextBox 75">
          <a:extLst>
            <a:ext uri="{FF2B5EF4-FFF2-40B4-BE49-F238E27FC236}">
              <a16:creationId xmlns:a16="http://schemas.microsoft.com/office/drawing/2014/main" id="{00000000-0008-0000-1E00-000039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8" name="TextBox 1">
          <a:extLst>
            <a:ext uri="{FF2B5EF4-FFF2-40B4-BE49-F238E27FC236}">
              <a16:creationId xmlns:a16="http://schemas.microsoft.com/office/drawing/2014/main" id="{00000000-0008-0000-1E00-00003A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59" name="TextBox 74">
          <a:extLst>
            <a:ext uri="{FF2B5EF4-FFF2-40B4-BE49-F238E27FC236}">
              <a16:creationId xmlns:a16="http://schemas.microsoft.com/office/drawing/2014/main" id="{00000000-0008-0000-1E00-00003B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60" name="TextBox 75">
          <a:extLst>
            <a:ext uri="{FF2B5EF4-FFF2-40B4-BE49-F238E27FC236}">
              <a16:creationId xmlns:a16="http://schemas.microsoft.com/office/drawing/2014/main" id="{00000000-0008-0000-1E00-00003C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61" name="TextBox 1">
          <a:extLst>
            <a:ext uri="{FF2B5EF4-FFF2-40B4-BE49-F238E27FC236}">
              <a16:creationId xmlns:a16="http://schemas.microsoft.com/office/drawing/2014/main" id="{00000000-0008-0000-1E00-00003D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62" name="TextBox 74">
          <a:extLst>
            <a:ext uri="{FF2B5EF4-FFF2-40B4-BE49-F238E27FC236}">
              <a16:creationId xmlns:a16="http://schemas.microsoft.com/office/drawing/2014/main" id="{00000000-0008-0000-1E00-00003E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39</xdr:row>
      <xdr:rowOff>0</xdr:rowOff>
    </xdr:from>
    <xdr:ext cx="184731" cy="264560"/>
    <xdr:sp macro="" textlink="">
      <xdr:nvSpPr>
        <xdr:cNvPr id="63" name="TextBox 75">
          <a:extLst>
            <a:ext uri="{FF2B5EF4-FFF2-40B4-BE49-F238E27FC236}">
              <a16:creationId xmlns:a16="http://schemas.microsoft.com/office/drawing/2014/main" id="{00000000-0008-0000-1E00-00003F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65</xdr:row>
      <xdr:rowOff>124517</xdr:rowOff>
    </xdr:from>
    <xdr:ext cx="184731" cy="273683"/>
    <xdr:sp macro="" textlink="">
      <xdr:nvSpPr>
        <xdr:cNvPr id="64" name="TextBox 73">
          <a:extLst>
            <a:ext uri="{FF2B5EF4-FFF2-40B4-BE49-F238E27FC236}">
              <a16:creationId xmlns:a16="http://schemas.microsoft.com/office/drawing/2014/main" id="{00000000-0008-0000-1E00-000040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65" name="TextBox 1">
          <a:extLst>
            <a:ext uri="{FF2B5EF4-FFF2-40B4-BE49-F238E27FC236}">
              <a16:creationId xmlns:a16="http://schemas.microsoft.com/office/drawing/2014/main" id="{00000000-0008-0000-1E00-000041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66" name="TextBox 74">
          <a:extLst>
            <a:ext uri="{FF2B5EF4-FFF2-40B4-BE49-F238E27FC236}">
              <a16:creationId xmlns:a16="http://schemas.microsoft.com/office/drawing/2014/main" id="{00000000-0008-0000-1E00-000042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67</xdr:row>
      <xdr:rowOff>94730</xdr:rowOff>
    </xdr:from>
    <xdr:ext cx="184731" cy="273683"/>
    <xdr:sp macro="" textlink="">
      <xdr:nvSpPr>
        <xdr:cNvPr id="67" name="TextBox 75">
          <a:extLst>
            <a:ext uri="{FF2B5EF4-FFF2-40B4-BE49-F238E27FC236}">
              <a16:creationId xmlns:a16="http://schemas.microsoft.com/office/drawing/2014/main" id="{00000000-0008-0000-1E00-000043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68" name="TextBox 1">
          <a:extLst>
            <a:ext uri="{FF2B5EF4-FFF2-40B4-BE49-F238E27FC236}">
              <a16:creationId xmlns:a16="http://schemas.microsoft.com/office/drawing/2014/main" id="{00000000-0008-0000-1E00-000044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69" name="TextBox 74">
          <a:extLst>
            <a:ext uri="{FF2B5EF4-FFF2-40B4-BE49-F238E27FC236}">
              <a16:creationId xmlns:a16="http://schemas.microsoft.com/office/drawing/2014/main" id="{00000000-0008-0000-1E00-000045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0" name="TextBox 75">
          <a:extLst>
            <a:ext uri="{FF2B5EF4-FFF2-40B4-BE49-F238E27FC236}">
              <a16:creationId xmlns:a16="http://schemas.microsoft.com/office/drawing/2014/main" id="{00000000-0008-0000-1E00-000046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1" name="TextBox 1">
          <a:extLst>
            <a:ext uri="{FF2B5EF4-FFF2-40B4-BE49-F238E27FC236}">
              <a16:creationId xmlns:a16="http://schemas.microsoft.com/office/drawing/2014/main" id="{00000000-0008-0000-1E00-000047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2" name="TextBox 74">
          <a:extLst>
            <a:ext uri="{FF2B5EF4-FFF2-40B4-BE49-F238E27FC236}">
              <a16:creationId xmlns:a16="http://schemas.microsoft.com/office/drawing/2014/main" id="{00000000-0008-0000-1E00-000048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3" name="TextBox 75">
          <a:extLst>
            <a:ext uri="{FF2B5EF4-FFF2-40B4-BE49-F238E27FC236}">
              <a16:creationId xmlns:a16="http://schemas.microsoft.com/office/drawing/2014/main" id="{00000000-0008-0000-1E00-000049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4" name="TextBox 1">
          <a:extLst>
            <a:ext uri="{FF2B5EF4-FFF2-40B4-BE49-F238E27FC236}">
              <a16:creationId xmlns:a16="http://schemas.microsoft.com/office/drawing/2014/main" id="{00000000-0008-0000-1E00-00004A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5" name="TextBox 74">
          <a:extLst>
            <a:ext uri="{FF2B5EF4-FFF2-40B4-BE49-F238E27FC236}">
              <a16:creationId xmlns:a16="http://schemas.microsoft.com/office/drawing/2014/main" id="{00000000-0008-0000-1E00-00004B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6" name="TextBox 75">
          <a:extLst>
            <a:ext uri="{FF2B5EF4-FFF2-40B4-BE49-F238E27FC236}">
              <a16:creationId xmlns:a16="http://schemas.microsoft.com/office/drawing/2014/main" id="{00000000-0008-0000-1E00-00004C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7" name="TextBox 1">
          <a:extLst>
            <a:ext uri="{FF2B5EF4-FFF2-40B4-BE49-F238E27FC236}">
              <a16:creationId xmlns:a16="http://schemas.microsoft.com/office/drawing/2014/main" id="{00000000-0008-0000-1E00-00004D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8" name="TextBox 74">
          <a:extLst>
            <a:ext uri="{FF2B5EF4-FFF2-40B4-BE49-F238E27FC236}">
              <a16:creationId xmlns:a16="http://schemas.microsoft.com/office/drawing/2014/main" id="{00000000-0008-0000-1E00-00004E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69</xdr:row>
      <xdr:rowOff>104734</xdr:rowOff>
    </xdr:from>
    <xdr:ext cx="184731" cy="264560"/>
    <xdr:sp macro="" textlink="">
      <xdr:nvSpPr>
        <xdr:cNvPr id="79" name="TextBox 75">
          <a:extLst>
            <a:ext uri="{FF2B5EF4-FFF2-40B4-BE49-F238E27FC236}">
              <a16:creationId xmlns:a16="http://schemas.microsoft.com/office/drawing/2014/main" id="{00000000-0008-0000-1E00-00004F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64560"/>
    <xdr:sp macro="" textlink="">
      <xdr:nvSpPr>
        <xdr:cNvPr id="80" name="TextBox 1">
          <a:extLst>
            <a:ext uri="{FF2B5EF4-FFF2-40B4-BE49-F238E27FC236}">
              <a16:creationId xmlns:a16="http://schemas.microsoft.com/office/drawing/2014/main" id="{00000000-0008-0000-1E00-000050000000}"/>
            </a:ext>
          </a:extLst>
        </xdr:cNvPr>
        <xdr:cNvSpPr txBox="1"/>
      </xdr:nvSpPr>
      <xdr:spPr>
        <a:xfrm>
          <a:off x="4276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64560"/>
    <xdr:sp macro="" textlink="">
      <xdr:nvSpPr>
        <xdr:cNvPr id="81" name="TextBox 3">
          <a:extLst>
            <a:ext uri="{FF2B5EF4-FFF2-40B4-BE49-F238E27FC236}">
              <a16:creationId xmlns:a16="http://schemas.microsoft.com/office/drawing/2014/main" id="{00000000-0008-0000-1E00-000051000000}"/>
            </a:ext>
          </a:extLst>
        </xdr:cNvPr>
        <xdr:cNvSpPr txBox="1"/>
      </xdr:nvSpPr>
      <xdr:spPr>
        <a:xfrm>
          <a:off x="4276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64560"/>
    <xdr:sp macro="" textlink="">
      <xdr:nvSpPr>
        <xdr:cNvPr id="82" name="TextBox 4">
          <a:extLst>
            <a:ext uri="{FF2B5EF4-FFF2-40B4-BE49-F238E27FC236}">
              <a16:creationId xmlns:a16="http://schemas.microsoft.com/office/drawing/2014/main" id="{00000000-0008-0000-1E00-000052000000}"/>
            </a:ext>
          </a:extLst>
        </xdr:cNvPr>
        <xdr:cNvSpPr txBox="1"/>
      </xdr:nvSpPr>
      <xdr:spPr>
        <a:xfrm>
          <a:off x="4276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73683"/>
    <xdr:sp macro="" textlink="">
      <xdr:nvSpPr>
        <xdr:cNvPr id="83" name="TextBox 1">
          <a:extLst>
            <a:ext uri="{FF2B5EF4-FFF2-40B4-BE49-F238E27FC236}">
              <a16:creationId xmlns:a16="http://schemas.microsoft.com/office/drawing/2014/main" id="{00000000-0008-0000-1E00-000053000000}"/>
            </a:ext>
          </a:extLst>
        </xdr:cNvPr>
        <xdr:cNvSpPr txBox="1"/>
      </xdr:nvSpPr>
      <xdr:spPr>
        <a:xfrm>
          <a:off x="4276725" y="70961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73683"/>
    <xdr:sp macro="" textlink="">
      <xdr:nvSpPr>
        <xdr:cNvPr id="84" name="TextBox 3">
          <a:extLst>
            <a:ext uri="{FF2B5EF4-FFF2-40B4-BE49-F238E27FC236}">
              <a16:creationId xmlns:a16="http://schemas.microsoft.com/office/drawing/2014/main" id="{00000000-0008-0000-1E00-000054000000}"/>
            </a:ext>
          </a:extLst>
        </xdr:cNvPr>
        <xdr:cNvSpPr txBox="1"/>
      </xdr:nvSpPr>
      <xdr:spPr>
        <a:xfrm>
          <a:off x="4276725" y="70961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3</xdr:col>
      <xdr:colOff>0</xdr:colOff>
      <xdr:row>37</xdr:row>
      <xdr:rowOff>0</xdr:rowOff>
    </xdr:from>
    <xdr:ext cx="184731" cy="273683"/>
    <xdr:sp macro="" textlink="">
      <xdr:nvSpPr>
        <xdr:cNvPr id="85" name="TextBox 4">
          <a:extLst>
            <a:ext uri="{FF2B5EF4-FFF2-40B4-BE49-F238E27FC236}">
              <a16:creationId xmlns:a16="http://schemas.microsoft.com/office/drawing/2014/main" id="{00000000-0008-0000-1E00-000055000000}"/>
            </a:ext>
          </a:extLst>
        </xdr:cNvPr>
        <xdr:cNvSpPr txBox="1"/>
      </xdr:nvSpPr>
      <xdr:spPr>
        <a:xfrm>
          <a:off x="4276725" y="70961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86" name="TextBox 1">
          <a:extLst>
            <a:ext uri="{FF2B5EF4-FFF2-40B4-BE49-F238E27FC236}">
              <a16:creationId xmlns:a16="http://schemas.microsoft.com/office/drawing/2014/main" id="{00000000-0008-0000-1E00-000056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57</xdr:row>
      <xdr:rowOff>124517</xdr:rowOff>
    </xdr:from>
    <xdr:ext cx="184731" cy="273683"/>
    <xdr:sp macro="" textlink="">
      <xdr:nvSpPr>
        <xdr:cNvPr id="87" name="TextBox 73">
          <a:extLst>
            <a:ext uri="{FF2B5EF4-FFF2-40B4-BE49-F238E27FC236}">
              <a16:creationId xmlns:a16="http://schemas.microsoft.com/office/drawing/2014/main" id="{00000000-0008-0000-1E00-000057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88" name="TextBox 74">
          <a:extLst>
            <a:ext uri="{FF2B5EF4-FFF2-40B4-BE49-F238E27FC236}">
              <a16:creationId xmlns:a16="http://schemas.microsoft.com/office/drawing/2014/main" id="{00000000-0008-0000-1E00-000058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89" name="TextBox 75">
          <a:extLst>
            <a:ext uri="{FF2B5EF4-FFF2-40B4-BE49-F238E27FC236}">
              <a16:creationId xmlns:a16="http://schemas.microsoft.com/office/drawing/2014/main" id="{00000000-0008-0000-1E00-000059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90" name="TextBox 1">
          <a:extLst>
            <a:ext uri="{FF2B5EF4-FFF2-40B4-BE49-F238E27FC236}">
              <a16:creationId xmlns:a16="http://schemas.microsoft.com/office/drawing/2014/main" id="{00000000-0008-0000-1E00-00005A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47</xdr:row>
      <xdr:rowOff>124517</xdr:rowOff>
    </xdr:from>
    <xdr:ext cx="184731" cy="274272"/>
    <xdr:sp macro="" textlink="">
      <xdr:nvSpPr>
        <xdr:cNvPr id="91" name="TextBox 73">
          <a:extLst>
            <a:ext uri="{FF2B5EF4-FFF2-40B4-BE49-F238E27FC236}">
              <a16:creationId xmlns:a16="http://schemas.microsoft.com/office/drawing/2014/main" id="{00000000-0008-0000-1E00-00005B00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92" name="TextBox 74">
          <a:extLst>
            <a:ext uri="{FF2B5EF4-FFF2-40B4-BE49-F238E27FC236}">
              <a16:creationId xmlns:a16="http://schemas.microsoft.com/office/drawing/2014/main" id="{00000000-0008-0000-1E00-00005C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93" name="TextBox 75">
          <a:extLst>
            <a:ext uri="{FF2B5EF4-FFF2-40B4-BE49-F238E27FC236}">
              <a16:creationId xmlns:a16="http://schemas.microsoft.com/office/drawing/2014/main" id="{00000000-0008-0000-1E00-00005D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4" name="TextBox 1">
          <a:extLst>
            <a:ext uri="{FF2B5EF4-FFF2-40B4-BE49-F238E27FC236}">
              <a16:creationId xmlns:a16="http://schemas.microsoft.com/office/drawing/2014/main" id="{00000000-0008-0000-1E00-00005E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5" name="TextBox 74">
          <a:extLst>
            <a:ext uri="{FF2B5EF4-FFF2-40B4-BE49-F238E27FC236}">
              <a16:creationId xmlns:a16="http://schemas.microsoft.com/office/drawing/2014/main" id="{00000000-0008-0000-1E00-00005F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6" name="TextBox 75">
          <a:extLst>
            <a:ext uri="{FF2B5EF4-FFF2-40B4-BE49-F238E27FC236}">
              <a16:creationId xmlns:a16="http://schemas.microsoft.com/office/drawing/2014/main" id="{00000000-0008-0000-1E00-000060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7" name="TextBox 1">
          <a:extLst>
            <a:ext uri="{FF2B5EF4-FFF2-40B4-BE49-F238E27FC236}">
              <a16:creationId xmlns:a16="http://schemas.microsoft.com/office/drawing/2014/main" id="{00000000-0008-0000-1E00-000061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8" name="TextBox 74">
          <a:extLst>
            <a:ext uri="{FF2B5EF4-FFF2-40B4-BE49-F238E27FC236}">
              <a16:creationId xmlns:a16="http://schemas.microsoft.com/office/drawing/2014/main" id="{00000000-0008-0000-1E00-000062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99" name="TextBox 75">
          <a:extLst>
            <a:ext uri="{FF2B5EF4-FFF2-40B4-BE49-F238E27FC236}">
              <a16:creationId xmlns:a16="http://schemas.microsoft.com/office/drawing/2014/main" id="{00000000-0008-0000-1E00-000063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0" name="TextBox 1">
          <a:extLst>
            <a:ext uri="{FF2B5EF4-FFF2-40B4-BE49-F238E27FC236}">
              <a16:creationId xmlns:a16="http://schemas.microsoft.com/office/drawing/2014/main" id="{00000000-0008-0000-1E00-000064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1" name="TextBox 74">
          <a:extLst>
            <a:ext uri="{FF2B5EF4-FFF2-40B4-BE49-F238E27FC236}">
              <a16:creationId xmlns:a16="http://schemas.microsoft.com/office/drawing/2014/main" id="{00000000-0008-0000-1E00-000065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2" name="TextBox 75">
          <a:extLst>
            <a:ext uri="{FF2B5EF4-FFF2-40B4-BE49-F238E27FC236}">
              <a16:creationId xmlns:a16="http://schemas.microsoft.com/office/drawing/2014/main" id="{00000000-0008-0000-1E00-000066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3" name="TextBox 1">
          <a:extLst>
            <a:ext uri="{FF2B5EF4-FFF2-40B4-BE49-F238E27FC236}">
              <a16:creationId xmlns:a16="http://schemas.microsoft.com/office/drawing/2014/main" id="{00000000-0008-0000-1E00-000067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4" name="TextBox 74">
          <a:extLst>
            <a:ext uri="{FF2B5EF4-FFF2-40B4-BE49-F238E27FC236}">
              <a16:creationId xmlns:a16="http://schemas.microsoft.com/office/drawing/2014/main" id="{00000000-0008-0000-1E00-000068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05" name="TextBox 75">
          <a:extLst>
            <a:ext uri="{FF2B5EF4-FFF2-40B4-BE49-F238E27FC236}">
              <a16:creationId xmlns:a16="http://schemas.microsoft.com/office/drawing/2014/main" id="{00000000-0008-0000-1E00-000069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57</xdr:row>
      <xdr:rowOff>124517</xdr:rowOff>
    </xdr:from>
    <xdr:ext cx="184731" cy="273683"/>
    <xdr:sp macro="" textlink="">
      <xdr:nvSpPr>
        <xdr:cNvPr id="106" name="TextBox 73">
          <a:extLst>
            <a:ext uri="{FF2B5EF4-FFF2-40B4-BE49-F238E27FC236}">
              <a16:creationId xmlns:a16="http://schemas.microsoft.com/office/drawing/2014/main" id="{00000000-0008-0000-1E00-00006A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07" name="TextBox 1">
          <a:extLst>
            <a:ext uri="{FF2B5EF4-FFF2-40B4-BE49-F238E27FC236}">
              <a16:creationId xmlns:a16="http://schemas.microsoft.com/office/drawing/2014/main" id="{00000000-0008-0000-1E00-00006B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08" name="TextBox 74">
          <a:extLst>
            <a:ext uri="{FF2B5EF4-FFF2-40B4-BE49-F238E27FC236}">
              <a16:creationId xmlns:a16="http://schemas.microsoft.com/office/drawing/2014/main" id="{00000000-0008-0000-1E00-00006C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09" name="TextBox 75">
          <a:extLst>
            <a:ext uri="{FF2B5EF4-FFF2-40B4-BE49-F238E27FC236}">
              <a16:creationId xmlns:a16="http://schemas.microsoft.com/office/drawing/2014/main" id="{00000000-0008-0000-1E00-00006D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0" name="TextBox 1">
          <a:extLst>
            <a:ext uri="{FF2B5EF4-FFF2-40B4-BE49-F238E27FC236}">
              <a16:creationId xmlns:a16="http://schemas.microsoft.com/office/drawing/2014/main" id="{00000000-0008-0000-1E00-00006E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1" name="TextBox 74">
          <a:extLst>
            <a:ext uri="{FF2B5EF4-FFF2-40B4-BE49-F238E27FC236}">
              <a16:creationId xmlns:a16="http://schemas.microsoft.com/office/drawing/2014/main" id="{00000000-0008-0000-1E00-00006F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2" name="TextBox 75">
          <a:extLst>
            <a:ext uri="{FF2B5EF4-FFF2-40B4-BE49-F238E27FC236}">
              <a16:creationId xmlns:a16="http://schemas.microsoft.com/office/drawing/2014/main" id="{00000000-0008-0000-1E00-000070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3" name="TextBox 1">
          <a:extLst>
            <a:ext uri="{FF2B5EF4-FFF2-40B4-BE49-F238E27FC236}">
              <a16:creationId xmlns:a16="http://schemas.microsoft.com/office/drawing/2014/main" id="{00000000-0008-0000-1E00-000071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4" name="TextBox 74">
          <a:extLst>
            <a:ext uri="{FF2B5EF4-FFF2-40B4-BE49-F238E27FC236}">
              <a16:creationId xmlns:a16="http://schemas.microsoft.com/office/drawing/2014/main" id="{00000000-0008-0000-1E00-000072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5" name="TextBox 75">
          <a:extLst>
            <a:ext uri="{FF2B5EF4-FFF2-40B4-BE49-F238E27FC236}">
              <a16:creationId xmlns:a16="http://schemas.microsoft.com/office/drawing/2014/main" id="{00000000-0008-0000-1E00-000073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6" name="TextBox 1">
          <a:extLst>
            <a:ext uri="{FF2B5EF4-FFF2-40B4-BE49-F238E27FC236}">
              <a16:creationId xmlns:a16="http://schemas.microsoft.com/office/drawing/2014/main" id="{00000000-0008-0000-1E00-000074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7" name="TextBox 74">
          <a:extLst>
            <a:ext uri="{FF2B5EF4-FFF2-40B4-BE49-F238E27FC236}">
              <a16:creationId xmlns:a16="http://schemas.microsoft.com/office/drawing/2014/main" id="{00000000-0008-0000-1E00-000075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8" name="TextBox 75">
          <a:extLst>
            <a:ext uri="{FF2B5EF4-FFF2-40B4-BE49-F238E27FC236}">
              <a16:creationId xmlns:a16="http://schemas.microsoft.com/office/drawing/2014/main" id="{00000000-0008-0000-1E00-000076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19" name="TextBox 1">
          <a:extLst>
            <a:ext uri="{FF2B5EF4-FFF2-40B4-BE49-F238E27FC236}">
              <a16:creationId xmlns:a16="http://schemas.microsoft.com/office/drawing/2014/main" id="{00000000-0008-0000-1E00-000077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20" name="TextBox 74">
          <a:extLst>
            <a:ext uri="{FF2B5EF4-FFF2-40B4-BE49-F238E27FC236}">
              <a16:creationId xmlns:a16="http://schemas.microsoft.com/office/drawing/2014/main" id="{00000000-0008-0000-1E00-000078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21" name="TextBox 75">
          <a:extLst>
            <a:ext uri="{FF2B5EF4-FFF2-40B4-BE49-F238E27FC236}">
              <a16:creationId xmlns:a16="http://schemas.microsoft.com/office/drawing/2014/main" id="{00000000-0008-0000-1E00-000079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22" name="TextBox 1">
          <a:extLst>
            <a:ext uri="{FF2B5EF4-FFF2-40B4-BE49-F238E27FC236}">
              <a16:creationId xmlns:a16="http://schemas.microsoft.com/office/drawing/2014/main" id="{00000000-0008-0000-1E00-00007A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57</xdr:row>
      <xdr:rowOff>124517</xdr:rowOff>
    </xdr:from>
    <xdr:ext cx="184731" cy="273683"/>
    <xdr:sp macro="" textlink="">
      <xdr:nvSpPr>
        <xdr:cNvPr id="123" name="TextBox 73">
          <a:extLst>
            <a:ext uri="{FF2B5EF4-FFF2-40B4-BE49-F238E27FC236}">
              <a16:creationId xmlns:a16="http://schemas.microsoft.com/office/drawing/2014/main" id="{00000000-0008-0000-1E00-00007B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24" name="TextBox 74">
          <a:extLst>
            <a:ext uri="{FF2B5EF4-FFF2-40B4-BE49-F238E27FC236}">
              <a16:creationId xmlns:a16="http://schemas.microsoft.com/office/drawing/2014/main" id="{00000000-0008-0000-1E00-00007C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25" name="TextBox 75">
          <a:extLst>
            <a:ext uri="{FF2B5EF4-FFF2-40B4-BE49-F238E27FC236}">
              <a16:creationId xmlns:a16="http://schemas.microsoft.com/office/drawing/2014/main" id="{00000000-0008-0000-1E00-00007D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126" name="TextBox 1">
          <a:extLst>
            <a:ext uri="{FF2B5EF4-FFF2-40B4-BE49-F238E27FC236}">
              <a16:creationId xmlns:a16="http://schemas.microsoft.com/office/drawing/2014/main" id="{00000000-0008-0000-1E00-00007E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47</xdr:row>
      <xdr:rowOff>124517</xdr:rowOff>
    </xdr:from>
    <xdr:ext cx="184731" cy="274272"/>
    <xdr:sp macro="" textlink="">
      <xdr:nvSpPr>
        <xdr:cNvPr id="127" name="TextBox 73">
          <a:extLst>
            <a:ext uri="{FF2B5EF4-FFF2-40B4-BE49-F238E27FC236}">
              <a16:creationId xmlns:a16="http://schemas.microsoft.com/office/drawing/2014/main" id="{00000000-0008-0000-1E00-00007F00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128" name="TextBox 74">
          <a:extLst>
            <a:ext uri="{FF2B5EF4-FFF2-40B4-BE49-F238E27FC236}">
              <a16:creationId xmlns:a16="http://schemas.microsoft.com/office/drawing/2014/main" id="{00000000-0008-0000-1E00-000080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49</xdr:row>
      <xdr:rowOff>99538</xdr:rowOff>
    </xdr:from>
    <xdr:ext cx="184731" cy="264560"/>
    <xdr:sp macro="" textlink="">
      <xdr:nvSpPr>
        <xdr:cNvPr id="129" name="TextBox 75">
          <a:extLst>
            <a:ext uri="{FF2B5EF4-FFF2-40B4-BE49-F238E27FC236}">
              <a16:creationId xmlns:a16="http://schemas.microsoft.com/office/drawing/2014/main" id="{00000000-0008-0000-1E00-000081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0" name="TextBox 1">
          <a:extLst>
            <a:ext uri="{FF2B5EF4-FFF2-40B4-BE49-F238E27FC236}">
              <a16:creationId xmlns:a16="http://schemas.microsoft.com/office/drawing/2014/main" id="{00000000-0008-0000-1E00-000082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1" name="TextBox 74">
          <a:extLst>
            <a:ext uri="{FF2B5EF4-FFF2-40B4-BE49-F238E27FC236}">
              <a16:creationId xmlns:a16="http://schemas.microsoft.com/office/drawing/2014/main" id="{00000000-0008-0000-1E00-000083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2" name="TextBox 75">
          <a:extLst>
            <a:ext uri="{FF2B5EF4-FFF2-40B4-BE49-F238E27FC236}">
              <a16:creationId xmlns:a16="http://schemas.microsoft.com/office/drawing/2014/main" id="{00000000-0008-0000-1E00-000084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3" name="TextBox 1">
          <a:extLst>
            <a:ext uri="{FF2B5EF4-FFF2-40B4-BE49-F238E27FC236}">
              <a16:creationId xmlns:a16="http://schemas.microsoft.com/office/drawing/2014/main" id="{00000000-0008-0000-1E00-000085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4" name="TextBox 74">
          <a:extLst>
            <a:ext uri="{FF2B5EF4-FFF2-40B4-BE49-F238E27FC236}">
              <a16:creationId xmlns:a16="http://schemas.microsoft.com/office/drawing/2014/main" id="{00000000-0008-0000-1E00-000086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5" name="TextBox 75">
          <a:extLst>
            <a:ext uri="{FF2B5EF4-FFF2-40B4-BE49-F238E27FC236}">
              <a16:creationId xmlns:a16="http://schemas.microsoft.com/office/drawing/2014/main" id="{00000000-0008-0000-1E00-000087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6" name="TextBox 1">
          <a:extLst>
            <a:ext uri="{FF2B5EF4-FFF2-40B4-BE49-F238E27FC236}">
              <a16:creationId xmlns:a16="http://schemas.microsoft.com/office/drawing/2014/main" id="{00000000-0008-0000-1E00-000088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7" name="TextBox 74">
          <a:extLst>
            <a:ext uri="{FF2B5EF4-FFF2-40B4-BE49-F238E27FC236}">
              <a16:creationId xmlns:a16="http://schemas.microsoft.com/office/drawing/2014/main" id="{00000000-0008-0000-1E00-000089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8" name="TextBox 75">
          <a:extLst>
            <a:ext uri="{FF2B5EF4-FFF2-40B4-BE49-F238E27FC236}">
              <a16:creationId xmlns:a16="http://schemas.microsoft.com/office/drawing/2014/main" id="{00000000-0008-0000-1E00-00008A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39" name="TextBox 1">
          <a:extLst>
            <a:ext uri="{FF2B5EF4-FFF2-40B4-BE49-F238E27FC236}">
              <a16:creationId xmlns:a16="http://schemas.microsoft.com/office/drawing/2014/main" id="{00000000-0008-0000-1E00-00008B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40" name="TextBox 74">
          <a:extLst>
            <a:ext uri="{FF2B5EF4-FFF2-40B4-BE49-F238E27FC236}">
              <a16:creationId xmlns:a16="http://schemas.microsoft.com/office/drawing/2014/main" id="{00000000-0008-0000-1E00-00008C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37</xdr:row>
      <xdr:rowOff>108238</xdr:rowOff>
    </xdr:from>
    <xdr:ext cx="184731" cy="264560"/>
    <xdr:sp macro="" textlink="">
      <xdr:nvSpPr>
        <xdr:cNvPr id="141" name="TextBox 75">
          <a:extLst>
            <a:ext uri="{FF2B5EF4-FFF2-40B4-BE49-F238E27FC236}">
              <a16:creationId xmlns:a16="http://schemas.microsoft.com/office/drawing/2014/main" id="{00000000-0008-0000-1E00-00008D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57</xdr:row>
      <xdr:rowOff>124517</xdr:rowOff>
    </xdr:from>
    <xdr:ext cx="184731" cy="273683"/>
    <xdr:sp macro="" textlink="">
      <xdr:nvSpPr>
        <xdr:cNvPr id="142" name="TextBox 73">
          <a:extLst>
            <a:ext uri="{FF2B5EF4-FFF2-40B4-BE49-F238E27FC236}">
              <a16:creationId xmlns:a16="http://schemas.microsoft.com/office/drawing/2014/main" id="{00000000-0008-0000-1E00-00008E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43" name="TextBox 1">
          <a:extLst>
            <a:ext uri="{FF2B5EF4-FFF2-40B4-BE49-F238E27FC236}">
              <a16:creationId xmlns:a16="http://schemas.microsoft.com/office/drawing/2014/main" id="{00000000-0008-0000-1E00-00008F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44" name="TextBox 74">
          <a:extLst>
            <a:ext uri="{FF2B5EF4-FFF2-40B4-BE49-F238E27FC236}">
              <a16:creationId xmlns:a16="http://schemas.microsoft.com/office/drawing/2014/main" id="{00000000-0008-0000-1E00-000090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59</xdr:row>
      <xdr:rowOff>94730</xdr:rowOff>
    </xdr:from>
    <xdr:ext cx="184731" cy="273683"/>
    <xdr:sp macro="" textlink="">
      <xdr:nvSpPr>
        <xdr:cNvPr id="145" name="TextBox 75">
          <a:extLst>
            <a:ext uri="{FF2B5EF4-FFF2-40B4-BE49-F238E27FC236}">
              <a16:creationId xmlns:a16="http://schemas.microsoft.com/office/drawing/2014/main" id="{00000000-0008-0000-1E00-000091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46" name="TextBox 1">
          <a:extLst>
            <a:ext uri="{FF2B5EF4-FFF2-40B4-BE49-F238E27FC236}">
              <a16:creationId xmlns:a16="http://schemas.microsoft.com/office/drawing/2014/main" id="{00000000-0008-0000-1E00-000092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47" name="TextBox 74">
          <a:extLst>
            <a:ext uri="{FF2B5EF4-FFF2-40B4-BE49-F238E27FC236}">
              <a16:creationId xmlns:a16="http://schemas.microsoft.com/office/drawing/2014/main" id="{00000000-0008-0000-1E00-000093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48" name="TextBox 75">
          <a:extLst>
            <a:ext uri="{FF2B5EF4-FFF2-40B4-BE49-F238E27FC236}">
              <a16:creationId xmlns:a16="http://schemas.microsoft.com/office/drawing/2014/main" id="{00000000-0008-0000-1E00-000094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49" name="TextBox 1">
          <a:extLst>
            <a:ext uri="{FF2B5EF4-FFF2-40B4-BE49-F238E27FC236}">
              <a16:creationId xmlns:a16="http://schemas.microsoft.com/office/drawing/2014/main" id="{00000000-0008-0000-1E00-000095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0" name="TextBox 74">
          <a:extLst>
            <a:ext uri="{FF2B5EF4-FFF2-40B4-BE49-F238E27FC236}">
              <a16:creationId xmlns:a16="http://schemas.microsoft.com/office/drawing/2014/main" id="{00000000-0008-0000-1E00-000096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1" name="TextBox 75">
          <a:extLst>
            <a:ext uri="{FF2B5EF4-FFF2-40B4-BE49-F238E27FC236}">
              <a16:creationId xmlns:a16="http://schemas.microsoft.com/office/drawing/2014/main" id="{00000000-0008-0000-1E00-000097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2" name="TextBox 1">
          <a:extLst>
            <a:ext uri="{FF2B5EF4-FFF2-40B4-BE49-F238E27FC236}">
              <a16:creationId xmlns:a16="http://schemas.microsoft.com/office/drawing/2014/main" id="{00000000-0008-0000-1E00-000098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3" name="TextBox 74">
          <a:extLst>
            <a:ext uri="{FF2B5EF4-FFF2-40B4-BE49-F238E27FC236}">
              <a16:creationId xmlns:a16="http://schemas.microsoft.com/office/drawing/2014/main" id="{00000000-0008-0000-1E00-000099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4" name="TextBox 75">
          <a:extLst>
            <a:ext uri="{FF2B5EF4-FFF2-40B4-BE49-F238E27FC236}">
              <a16:creationId xmlns:a16="http://schemas.microsoft.com/office/drawing/2014/main" id="{00000000-0008-0000-1E00-00009A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5" name="TextBox 1">
          <a:extLst>
            <a:ext uri="{FF2B5EF4-FFF2-40B4-BE49-F238E27FC236}">
              <a16:creationId xmlns:a16="http://schemas.microsoft.com/office/drawing/2014/main" id="{00000000-0008-0000-1E00-00009B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6" name="TextBox 74">
          <a:extLst>
            <a:ext uri="{FF2B5EF4-FFF2-40B4-BE49-F238E27FC236}">
              <a16:creationId xmlns:a16="http://schemas.microsoft.com/office/drawing/2014/main" id="{00000000-0008-0000-1E00-00009C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1598</xdr:colOff>
      <xdr:row>61</xdr:row>
      <xdr:rowOff>104734</xdr:rowOff>
    </xdr:from>
    <xdr:ext cx="184731" cy="264560"/>
    <xdr:sp macro="" textlink="">
      <xdr:nvSpPr>
        <xdr:cNvPr id="157" name="TextBox 75">
          <a:extLst>
            <a:ext uri="{FF2B5EF4-FFF2-40B4-BE49-F238E27FC236}">
              <a16:creationId xmlns:a16="http://schemas.microsoft.com/office/drawing/2014/main" id="{00000000-0008-0000-1E00-00009D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58" name="TextBox 1">
          <a:extLst>
            <a:ext uri="{FF2B5EF4-FFF2-40B4-BE49-F238E27FC236}">
              <a16:creationId xmlns:a16="http://schemas.microsoft.com/office/drawing/2014/main" id="{00000000-0008-0000-1E00-00009E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159" name="TextBox 73">
          <a:extLst>
            <a:ext uri="{FF2B5EF4-FFF2-40B4-BE49-F238E27FC236}">
              <a16:creationId xmlns:a16="http://schemas.microsoft.com/office/drawing/2014/main" id="{00000000-0008-0000-1E00-00009F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60" name="TextBox 74">
          <a:extLst>
            <a:ext uri="{FF2B5EF4-FFF2-40B4-BE49-F238E27FC236}">
              <a16:creationId xmlns:a16="http://schemas.microsoft.com/office/drawing/2014/main" id="{00000000-0008-0000-1E00-0000A0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61" name="TextBox 75">
          <a:extLst>
            <a:ext uri="{FF2B5EF4-FFF2-40B4-BE49-F238E27FC236}">
              <a16:creationId xmlns:a16="http://schemas.microsoft.com/office/drawing/2014/main" id="{00000000-0008-0000-1E00-0000A1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162" name="TextBox 1">
          <a:extLst>
            <a:ext uri="{FF2B5EF4-FFF2-40B4-BE49-F238E27FC236}">
              <a16:creationId xmlns:a16="http://schemas.microsoft.com/office/drawing/2014/main" id="{00000000-0008-0000-1E00-0000A2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53</xdr:row>
      <xdr:rowOff>124517</xdr:rowOff>
    </xdr:from>
    <xdr:ext cx="184731" cy="274272"/>
    <xdr:sp macro="" textlink="">
      <xdr:nvSpPr>
        <xdr:cNvPr id="163" name="TextBox 73">
          <a:extLst>
            <a:ext uri="{FF2B5EF4-FFF2-40B4-BE49-F238E27FC236}">
              <a16:creationId xmlns:a16="http://schemas.microsoft.com/office/drawing/2014/main" id="{00000000-0008-0000-1E00-0000A300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164" name="TextBox 74">
          <a:extLst>
            <a:ext uri="{FF2B5EF4-FFF2-40B4-BE49-F238E27FC236}">
              <a16:creationId xmlns:a16="http://schemas.microsoft.com/office/drawing/2014/main" id="{00000000-0008-0000-1E00-0000A4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165" name="TextBox 75">
          <a:extLst>
            <a:ext uri="{FF2B5EF4-FFF2-40B4-BE49-F238E27FC236}">
              <a16:creationId xmlns:a16="http://schemas.microsoft.com/office/drawing/2014/main" id="{00000000-0008-0000-1E00-0000A5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66" name="TextBox 1">
          <a:extLst>
            <a:ext uri="{FF2B5EF4-FFF2-40B4-BE49-F238E27FC236}">
              <a16:creationId xmlns:a16="http://schemas.microsoft.com/office/drawing/2014/main" id="{00000000-0008-0000-1E00-0000A6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67" name="TextBox 74">
          <a:extLst>
            <a:ext uri="{FF2B5EF4-FFF2-40B4-BE49-F238E27FC236}">
              <a16:creationId xmlns:a16="http://schemas.microsoft.com/office/drawing/2014/main" id="{00000000-0008-0000-1E00-0000A7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68" name="TextBox 75">
          <a:extLst>
            <a:ext uri="{FF2B5EF4-FFF2-40B4-BE49-F238E27FC236}">
              <a16:creationId xmlns:a16="http://schemas.microsoft.com/office/drawing/2014/main" id="{00000000-0008-0000-1E00-0000A8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69" name="TextBox 1">
          <a:extLst>
            <a:ext uri="{FF2B5EF4-FFF2-40B4-BE49-F238E27FC236}">
              <a16:creationId xmlns:a16="http://schemas.microsoft.com/office/drawing/2014/main" id="{00000000-0008-0000-1E00-0000A9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0" name="TextBox 74">
          <a:extLst>
            <a:ext uri="{FF2B5EF4-FFF2-40B4-BE49-F238E27FC236}">
              <a16:creationId xmlns:a16="http://schemas.microsoft.com/office/drawing/2014/main" id="{00000000-0008-0000-1E00-0000AA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1" name="TextBox 75">
          <a:extLst>
            <a:ext uri="{FF2B5EF4-FFF2-40B4-BE49-F238E27FC236}">
              <a16:creationId xmlns:a16="http://schemas.microsoft.com/office/drawing/2014/main" id="{00000000-0008-0000-1E00-0000AB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2" name="TextBox 1">
          <a:extLst>
            <a:ext uri="{FF2B5EF4-FFF2-40B4-BE49-F238E27FC236}">
              <a16:creationId xmlns:a16="http://schemas.microsoft.com/office/drawing/2014/main" id="{00000000-0008-0000-1E00-0000AC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3" name="TextBox 74">
          <a:extLst>
            <a:ext uri="{FF2B5EF4-FFF2-40B4-BE49-F238E27FC236}">
              <a16:creationId xmlns:a16="http://schemas.microsoft.com/office/drawing/2014/main" id="{00000000-0008-0000-1E00-0000AD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4" name="TextBox 75">
          <a:extLst>
            <a:ext uri="{FF2B5EF4-FFF2-40B4-BE49-F238E27FC236}">
              <a16:creationId xmlns:a16="http://schemas.microsoft.com/office/drawing/2014/main" id="{00000000-0008-0000-1E00-0000AE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5" name="TextBox 1">
          <a:extLst>
            <a:ext uri="{FF2B5EF4-FFF2-40B4-BE49-F238E27FC236}">
              <a16:creationId xmlns:a16="http://schemas.microsoft.com/office/drawing/2014/main" id="{00000000-0008-0000-1E00-0000AF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6" name="TextBox 74">
          <a:extLst>
            <a:ext uri="{FF2B5EF4-FFF2-40B4-BE49-F238E27FC236}">
              <a16:creationId xmlns:a16="http://schemas.microsoft.com/office/drawing/2014/main" id="{00000000-0008-0000-1E00-0000B0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177" name="TextBox 75">
          <a:extLst>
            <a:ext uri="{FF2B5EF4-FFF2-40B4-BE49-F238E27FC236}">
              <a16:creationId xmlns:a16="http://schemas.microsoft.com/office/drawing/2014/main" id="{00000000-0008-0000-1E00-0000B1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178" name="TextBox 73">
          <a:extLst>
            <a:ext uri="{FF2B5EF4-FFF2-40B4-BE49-F238E27FC236}">
              <a16:creationId xmlns:a16="http://schemas.microsoft.com/office/drawing/2014/main" id="{00000000-0008-0000-1E00-0000B2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79" name="TextBox 1">
          <a:extLst>
            <a:ext uri="{FF2B5EF4-FFF2-40B4-BE49-F238E27FC236}">
              <a16:creationId xmlns:a16="http://schemas.microsoft.com/office/drawing/2014/main" id="{00000000-0008-0000-1E00-0000B3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80" name="TextBox 74">
          <a:extLst>
            <a:ext uri="{FF2B5EF4-FFF2-40B4-BE49-F238E27FC236}">
              <a16:creationId xmlns:a16="http://schemas.microsoft.com/office/drawing/2014/main" id="{00000000-0008-0000-1E00-0000B4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81" name="TextBox 75">
          <a:extLst>
            <a:ext uri="{FF2B5EF4-FFF2-40B4-BE49-F238E27FC236}">
              <a16:creationId xmlns:a16="http://schemas.microsoft.com/office/drawing/2014/main" id="{00000000-0008-0000-1E00-0000B5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2" name="TextBox 1">
          <a:extLst>
            <a:ext uri="{FF2B5EF4-FFF2-40B4-BE49-F238E27FC236}">
              <a16:creationId xmlns:a16="http://schemas.microsoft.com/office/drawing/2014/main" id="{00000000-0008-0000-1E00-0000B6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3" name="TextBox 74">
          <a:extLst>
            <a:ext uri="{FF2B5EF4-FFF2-40B4-BE49-F238E27FC236}">
              <a16:creationId xmlns:a16="http://schemas.microsoft.com/office/drawing/2014/main" id="{00000000-0008-0000-1E00-0000B7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4" name="TextBox 75">
          <a:extLst>
            <a:ext uri="{FF2B5EF4-FFF2-40B4-BE49-F238E27FC236}">
              <a16:creationId xmlns:a16="http://schemas.microsoft.com/office/drawing/2014/main" id="{00000000-0008-0000-1E00-0000B8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5" name="TextBox 1">
          <a:extLst>
            <a:ext uri="{FF2B5EF4-FFF2-40B4-BE49-F238E27FC236}">
              <a16:creationId xmlns:a16="http://schemas.microsoft.com/office/drawing/2014/main" id="{00000000-0008-0000-1E00-0000B9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6" name="TextBox 74">
          <a:extLst>
            <a:ext uri="{FF2B5EF4-FFF2-40B4-BE49-F238E27FC236}">
              <a16:creationId xmlns:a16="http://schemas.microsoft.com/office/drawing/2014/main" id="{00000000-0008-0000-1E00-0000BA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7" name="TextBox 75">
          <a:extLst>
            <a:ext uri="{FF2B5EF4-FFF2-40B4-BE49-F238E27FC236}">
              <a16:creationId xmlns:a16="http://schemas.microsoft.com/office/drawing/2014/main" id="{00000000-0008-0000-1E00-0000BB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8" name="TextBox 1">
          <a:extLst>
            <a:ext uri="{FF2B5EF4-FFF2-40B4-BE49-F238E27FC236}">
              <a16:creationId xmlns:a16="http://schemas.microsoft.com/office/drawing/2014/main" id="{00000000-0008-0000-1E00-0000BC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89" name="TextBox 74">
          <a:extLst>
            <a:ext uri="{FF2B5EF4-FFF2-40B4-BE49-F238E27FC236}">
              <a16:creationId xmlns:a16="http://schemas.microsoft.com/office/drawing/2014/main" id="{00000000-0008-0000-1E00-0000BD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90" name="TextBox 75">
          <a:extLst>
            <a:ext uri="{FF2B5EF4-FFF2-40B4-BE49-F238E27FC236}">
              <a16:creationId xmlns:a16="http://schemas.microsoft.com/office/drawing/2014/main" id="{00000000-0008-0000-1E00-0000BE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91" name="TextBox 1">
          <a:extLst>
            <a:ext uri="{FF2B5EF4-FFF2-40B4-BE49-F238E27FC236}">
              <a16:creationId xmlns:a16="http://schemas.microsoft.com/office/drawing/2014/main" id="{00000000-0008-0000-1E00-0000BF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92" name="TextBox 74">
          <a:extLst>
            <a:ext uri="{FF2B5EF4-FFF2-40B4-BE49-F238E27FC236}">
              <a16:creationId xmlns:a16="http://schemas.microsoft.com/office/drawing/2014/main" id="{00000000-0008-0000-1E00-0000C0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193" name="TextBox 75">
          <a:extLst>
            <a:ext uri="{FF2B5EF4-FFF2-40B4-BE49-F238E27FC236}">
              <a16:creationId xmlns:a16="http://schemas.microsoft.com/office/drawing/2014/main" id="{00000000-0008-0000-1E00-0000C1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94" name="TextBox 1">
          <a:extLst>
            <a:ext uri="{FF2B5EF4-FFF2-40B4-BE49-F238E27FC236}">
              <a16:creationId xmlns:a16="http://schemas.microsoft.com/office/drawing/2014/main" id="{00000000-0008-0000-1E00-0000C2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195" name="TextBox 73">
          <a:extLst>
            <a:ext uri="{FF2B5EF4-FFF2-40B4-BE49-F238E27FC236}">
              <a16:creationId xmlns:a16="http://schemas.microsoft.com/office/drawing/2014/main" id="{00000000-0008-0000-1E00-0000C3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96" name="TextBox 74">
          <a:extLst>
            <a:ext uri="{FF2B5EF4-FFF2-40B4-BE49-F238E27FC236}">
              <a16:creationId xmlns:a16="http://schemas.microsoft.com/office/drawing/2014/main" id="{00000000-0008-0000-1E00-0000C4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197" name="TextBox 75">
          <a:extLst>
            <a:ext uri="{FF2B5EF4-FFF2-40B4-BE49-F238E27FC236}">
              <a16:creationId xmlns:a16="http://schemas.microsoft.com/office/drawing/2014/main" id="{00000000-0008-0000-1E00-0000C5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198" name="TextBox 1">
          <a:extLst>
            <a:ext uri="{FF2B5EF4-FFF2-40B4-BE49-F238E27FC236}">
              <a16:creationId xmlns:a16="http://schemas.microsoft.com/office/drawing/2014/main" id="{00000000-0008-0000-1E00-0000C6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53</xdr:row>
      <xdr:rowOff>124517</xdr:rowOff>
    </xdr:from>
    <xdr:ext cx="184731" cy="274272"/>
    <xdr:sp macro="" textlink="">
      <xdr:nvSpPr>
        <xdr:cNvPr id="199" name="TextBox 73">
          <a:extLst>
            <a:ext uri="{FF2B5EF4-FFF2-40B4-BE49-F238E27FC236}">
              <a16:creationId xmlns:a16="http://schemas.microsoft.com/office/drawing/2014/main" id="{00000000-0008-0000-1E00-0000C700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200" name="TextBox 74">
          <a:extLst>
            <a:ext uri="{FF2B5EF4-FFF2-40B4-BE49-F238E27FC236}">
              <a16:creationId xmlns:a16="http://schemas.microsoft.com/office/drawing/2014/main" id="{00000000-0008-0000-1E00-0000C8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201" name="TextBox 75">
          <a:extLst>
            <a:ext uri="{FF2B5EF4-FFF2-40B4-BE49-F238E27FC236}">
              <a16:creationId xmlns:a16="http://schemas.microsoft.com/office/drawing/2014/main" id="{00000000-0008-0000-1E00-0000C900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2" name="TextBox 1">
          <a:extLst>
            <a:ext uri="{FF2B5EF4-FFF2-40B4-BE49-F238E27FC236}">
              <a16:creationId xmlns:a16="http://schemas.microsoft.com/office/drawing/2014/main" id="{00000000-0008-0000-1E00-0000CA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3" name="TextBox 74">
          <a:extLst>
            <a:ext uri="{FF2B5EF4-FFF2-40B4-BE49-F238E27FC236}">
              <a16:creationId xmlns:a16="http://schemas.microsoft.com/office/drawing/2014/main" id="{00000000-0008-0000-1E00-0000CB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4" name="TextBox 75">
          <a:extLst>
            <a:ext uri="{FF2B5EF4-FFF2-40B4-BE49-F238E27FC236}">
              <a16:creationId xmlns:a16="http://schemas.microsoft.com/office/drawing/2014/main" id="{00000000-0008-0000-1E00-0000CC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5" name="TextBox 1">
          <a:extLst>
            <a:ext uri="{FF2B5EF4-FFF2-40B4-BE49-F238E27FC236}">
              <a16:creationId xmlns:a16="http://schemas.microsoft.com/office/drawing/2014/main" id="{00000000-0008-0000-1E00-0000CD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6" name="TextBox 74">
          <a:extLst>
            <a:ext uri="{FF2B5EF4-FFF2-40B4-BE49-F238E27FC236}">
              <a16:creationId xmlns:a16="http://schemas.microsoft.com/office/drawing/2014/main" id="{00000000-0008-0000-1E00-0000CE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7" name="TextBox 75">
          <a:extLst>
            <a:ext uri="{FF2B5EF4-FFF2-40B4-BE49-F238E27FC236}">
              <a16:creationId xmlns:a16="http://schemas.microsoft.com/office/drawing/2014/main" id="{00000000-0008-0000-1E00-0000CF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8" name="TextBox 1">
          <a:extLst>
            <a:ext uri="{FF2B5EF4-FFF2-40B4-BE49-F238E27FC236}">
              <a16:creationId xmlns:a16="http://schemas.microsoft.com/office/drawing/2014/main" id="{00000000-0008-0000-1E00-0000D0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09" name="TextBox 74">
          <a:extLst>
            <a:ext uri="{FF2B5EF4-FFF2-40B4-BE49-F238E27FC236}">
              <a16:creationId xmlns:a16="http://schemas.microsoft.com/office/drawing/2014/main" id="{00000000-0008-0000-1E00-0000D1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10" name="TextBox 75">
          <a:extLst>
            <a:ext uri="{FF2B5EF4-FFF2-40B4-BE49-F238E27FC236}">
              <a16:creationId xmlns:a16="http://schemas.microsoft.com/office/drawing/2014/main" id="{00000000-0008-0000-1E00-0000D2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11" name="TextBox 1">
          <a:extLst>
            <a:ext uri="{FF2B5EF4-FFF2-40B4-BE49-F238E27FC236}">
              <a16:creationId xmlns:a16="http://schemas.microsoft.com/office/drawing/2014/main" id="{00000000-0008-0000-1E00-0000D3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12" name="TextBox 74">
          <a:extLst>
            <a:ext uri="{FF2B5EF4-FFF2-40B4-BE49-F238E27FC236}">
              <a16:creationId xmlns:a16="http://schemas.microsoft.com/office/drawing/2014/main" id="{00000000-0008-0000-1E00-0000D4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213" name="TextBox 75">
          <a:extLst>
            <a:ext uri="{FF2B5EF4-FFF2-40B4-BE49-F238E27FC236}">
              <a16:creationId xmlns:a16="http://schemas.microsoft.com/office/drawing/2014/main" id="{00000000-0008-0000-1E00-0000D500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214" name="TextBox 73">
          <a:extLst>
            <a:ext uri="{FF2B5EF4-FFF2-40B4-BE49-F238E27FC236}">
              <a16:creationId xmlns:a16="http://schemas.microsoft.com/office/drawing/2014/main" id="{00000000-0008-0000-1E00-0000D600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215" name="TextBox 1">
          <a:extLst>
            <a:ext uri="{FF2B5EF4-FFF2-40B4-BE49-F238E27FC236}">
              <a16:creationId xmlns:a16="http://schemas.microsoft.com/office/drawing/2014/main" id="{00000000-0008-0000-1E00-0000D7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216" name="TextBox 74">
          <a:extLst>
            <a:ext uri="{FF2B5EF4-FFF2-40B4-BE49-F238E27FC236}">
              <a16:creationId xmlns:a16="http://schemas.microsoft.com/office/drawing/2014/main" id="{00000000-0008-0000-1E00-0000D8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217" name="TextBox 75">
          <a:extLst>
            <a:ext uri="{FF2B5EF4-FFF2-40B4-BE49-F238E27FC236}">
              <a16:creationId xmlns:a16="http://schemas.microsoft.com/office/drawing/2014/main" id="{00000000-0008-0000-1E00-0000D900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18" name="TextBox 1">
          <a:extLst>
            <a:ext uri="{FF2B5EF4-FFF2-40B4-BE49-F238E27FC236}">
              <a16:creationId xmlns:a16="http://schemas.microsoft.com/office/drawing/2014/main" id="{00000000-0008-0000-1E00-0000DA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19" name="TextBox 74">
          <a:extLst>
            <a:ext uri="{FF2B5EF4-FFF2-40B4-BE49-F238E27FC236}">
              <a16:creationId xmlns:a16="http://schemas.microsoft.com/office/drawing/2014/main" id="{00000000-0008-0000-1E00-0000DB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0" name="TextBox 75">
          <a:extLst>
            <a:ext uri="{FF2B5EF4-FFF2-40B4-BE49-F238E27FC236}">
              <a16:creationId xmlns:a16="http://schemas.microsoft.com/office/drawing/2014/main" id="{00000000-0008-0000-1E00-0000DC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1" name="TextBox 1">
          <a:extLst>
            <a:ext uri="{FF2B5EF4-FFF2-40B4-BE49-F238E27FC236}">
              <a16:creationId xmlns:a16="http://schemas.microsoft.com/office/drawing/2014/main" id="{00000000-0008-0000-1E00-0000DD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2" name="TextBox 74">
          <a:extLst>
            <a:ext uri="{FF2B5EF4-FFF2-40B4-BE49-F238E27FC236}">
              <a16:creationId xmlns:a16="http://schemas.microsoft.com/office/drawing/2014/main" id="{00000000-0008-0000-1E00-0000DE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3" name="TextBox 75">
          <a:extLst>
            <a:ext uri="{FF2B5EF4-FFF2-40B4-BE49-F238E27FC236}">
              <a16:creationId xmlns:a16="http://schemas.microsoft.com/office/drawing/2014/main" id="{00000000-0008-0000-1E00-0000DF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4" name="TextBox 1">
          <a:extLst>
            <a:ext uri="{FF2B5EF4-FFF2-40B4-BE49-F238E27FC236}">
              <a16:creationId xmlns:a16="http://schemas.microsoft.com/office/drawing/2014/main" id="{00000000-0008-0000-1E00-0000E0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5" name="TextBox 74">
          <a:extLst>
            <a:ext uri="{FF2B5EF4-FFF2-40B4-BE49-F238E27FC236}">
              <a16:creationId xmlns:a16="http://schemas.microsoft.com/office/drawing/2014/main" id="{00000000-0008-0000-1E00-0000E1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6" name="TextBox 75">
          <a:extLst>
            <a:ext uri="{FF2B5EF4-FFF2-40B4-BE49-F238E27FC236}">
              <a16:creationId xmlns:a16="http://schemas.microsoft.com/office/drawing/2014/main" id="{00000000-0008-0000-1E00-0000E2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7" name="TextBox 1">
          <a:extLst>
            <a:ext uri="{FF2B5EF4-FFF2-40B4-BE49-F238E27FC236}">
              <a16:creationId xmlns:a16="http://schemas.microsoft.com/office/drawing/2014/main" id="{00000000-0008-0000-1E00-0000E3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8" name="TextBox 74">
          <a:extLst>
            <a:ext uri="{FF2B5EF4-FFF2-40B4-BE49-F238E27FC236}">
              <a16:creationId xmlns:a16="http://schemas.microsoft.com/office/drawing/2014/main" id="{00000000-0008-0000-1E00-0000E4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229" name="TextBox 75">
          <a:extLst>
            <a:ext uri="{FF2B5EF4-FFF2-40B4-BE49-F238E27FC236}">
              <a16:creationId xmlns:a16="http://schemas.microsoft.com/office/drawing/2014/main" id="{00000000-0008-0000-1E00-0000E500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30" name="TextBox 1">
          <a:extLst>
            <a:ext uri="{FF2B5EF4-FFF2-40B4-BE49-F238E27FC236}">
              <a16:creationId xmlns:a16="http://schemas.microsoft.com/office/drawing/2014/main" id="{00000000-0008-0000-1E00-0000E6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231" name="TextBox 73">
          <a:extLst>
            <a:ext uri="{FF2B5EF4-FFF2-40B4-BE49-F238E27FC236}">
              <a16:creationId xmlns:a16="http://schemas.microsoft.com/office/drawing/2014/main" id="{00000000-0008-0000-1E00-0000E7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32" name="TextBox 74">
          <a:extLst>
            <a:ext uri="{FF2B5EF4-FFF2-40B4-BE49-F238E27FC236}">
              <a16:creationId xmlns:a16="http://schemas.microsoft.com/office/drawing/2014/main" id="{00000000-0008-0000-1E00-0000E8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33" name="TextBox 75">
          <a:extLst>
            <a:ext uri="{FF2B5EF4-FFF2-40B4-BE49-F238E27FC236}">
              <a16:creationId xmlns:a16="http://schemas.microsoft.com/office/drawing/2014/main" id="{00000000-0008-0000-1E00-0000E9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34" name="TextBox 1">
          <a:extLst>
            <a:ext uri="{FF2B5EF4-FFF2-40B4-BE49-F238E27FC236}">
              <a16:creationId xmlns:a16="http://schemas.microsoft.com/office/drawing/2014/main" id="{00000000-0008-0000-1E00-0000EA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47</xdr:row>
      <xdr:rowOff>124517</xdr:rowOff>
    </xdr:from>
    <xdr:ext cx="184731" cy="274272"/>
    <xdr:sp macro="" textlink="">
      <xdr:nvSpPr>
        <xdr:cNvPr id="235" name="TextBox 73">
          <a:extLst>
            <a:ext uri="{FF2B5EF4-FFF2-40B4-BE49-F238E27FC236}">
              <a16:creationId xmlns:a16="http://schemas.microsoft.com/office/drawing/2014/main" id="{00000000-0008-0000-1E00-0000EB00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36" name="TextBox 74">
          <a:extLst>
            <a:ext uri="{FF2B5EF4-FFF2-40B4-BE49-F238E27FC236}">
              <a16:creationId xmlns:a16="http://schemas.microsoft.com/office/drawing/2014/main" id="{00000000-0008-0000-1E00-0000EC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37" name="TextBox 75">
          <a:extLst>
            <a:ext uri="{FF2B5EF4-FFF2-40B4-BE49-F238E27FC236}">
              <a16:creationId xmlns:a16="http://schemas.microsoft.com/office/drawing/2014/main" id="{00000000-0008-0000-1E00-0000ED00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38" name="TextBox 1">
          <a:extLst>
            <a:ext uri="{FF2B5EF4-FFF2-40B4-BE49-F238E27FC236}">
              <a16:creationId xmlns:a16="http://schemas.microsoft.com/office/drawing/2014/main" id="{00000000-0008-0000-1E00-0000EE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39" name="TextBox 74">
          <a:extLst>
            <a:ext uri="{FF2B5EF4-FFF2-40B4-BE49-F238E27FC236}">
              <a16:creationId xmlns:a16="http://schemas.microsoft.com/office/drawing/2014/main" id="{00000000-0008-0000-1E00-0000EF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0" name="TextBox 75">
          <a:extLst>
            <a:ext uri="{FF2B5EF4-FFF2-40B4-BE49-F238E27FC236}">
              <a16:creationId xmlns:a16="http://schemas.microsoft.com/office/drawing/2014/main" id="{00000000-0008-0000-1E00-0000F0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1" name="TextBox 1">
          <a:extLst>
            <a:ext uri="{FF2B5EF4-FFF2-40B4-BE49-F238E27FC236}">
              <a16:creationId xmlns:a16="http://schemas.microsoft.com/office/drawing/2014/main" id="{00000000-0008-0000-1E00-0000F1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2" name="TextBox 74">
          <a:extLst>
            <a:ext uri="{FF2B5EF4-FFF2-40B4-BE49-F238E27FC236}">
              <a16:creationId xmlns:a16="http://schemas.microsoft.com/office/drawing/2014/main" id="{00000000-0008-0000-1E00-0000F2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3" name="TextBox 75">
          <a:extLst>
            <a:ext uri="{FF2B5EF4-FFF2-40B4-BE49-F238E27FC236}">
              <a16:creationId xmlns:a16="http://schemas.microsoft.com/office/drawing/2014/main" id="{00000000-0008-0000-1E00-0000F3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4" name="TextBox 1">
          <a:extLst>
            <a:ext uri="{FF2B5EF4-FFF2-40B4-BE49-F238E27FC236}">
              <a16:creationId xmlns:a16="http://schemas.microsoft.com/office/drawing/2014/main" id="{00000000-0008-0000-1E00-0000F4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5" name="TextBox 74">
          <a:extLst>
            <a:ext uri="{FF2B5EF4-FFF2-40B4-BE49-F238E27FC236}">
              <a16:creationId xmlns:a16="http://schemas.microsoft.com/office/drawing/2014/main" id="{00000000-0008-0000-1E00-0000F5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6" name="TextBox 75">
          <a:extLst>
            <a:ext uri="{FF2B5EF4-FFF2-40B4-BE49-F238E27FC236}">
              <a16:creationId xmlns:a16="http://schemas.microsoft.com/office/drawing/2014/main" id="{00000000-0008-0000-1E00-0000F6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7" name="TextBox 1">
          <a:extLst>
            <a:ext uri="{FF2B5EF4-FFF2-40B4-BE49-F238E27FC236}">
              <a16:creationId xmlns:a16="http://schemas.microsoft.com/office/drawing/2014/main" id="{00000000-0008-0000-1E00-0000F7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8" name="TextBox 74">
          <a:extLst>
            <a:ext uri="{FF2B5EF4-FFF2-40B4-BE49-F238E27FC236}">
              <a16:creationId xmlns:a16="http://schemas.microsoft.com/office/drawing/2014/main" id="{00000000-0008-0000-1E00-0000F8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49" name="TextBox 75">
          <a:extLst>
            <a:ext uri="{FF2B5EF4-FFF2-40B4-BE49-F238E27FC236}">
              <a16:creationId xmlns:a16="http://schemas.microsoft.com/office/drawing/2014/main" id="{00000000-0008-0000-1E00-0000F900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250" name="TextBox 73">
          <a:extLst>
            <a:ext uri="{FF2B5EF4-FFF2-40B4-BE49-F238E27FC236}">
              <a16:creationId xmlns:a16="http://schemas.microsoft.com/office/drawing/2014/main" id="{00000000-0008-0000-1E00-0000FA00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51" name="TextBox 1">
          <a:extLst>
            <a:ext uri="{FF2B5EF4-FFF2-40B4-BE49-F238E27FC236}">
              <a16:creationId xmlns:a16="http://schemas.microsoft.com/office/drawing/2014/main" id="{00000000-0008-0000-1E00-0000FB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52" name="TextBox 74">
          <a:extLst>
            <a:ext uri="{FF2B5EF4-FFF2-40B4-BE49-F238E27FC236}">
              <a16:creationId xmlns:a16="http://schemas.microsoft.com/office/drawing/2014/main" id="{00000000-0008-0000-1E00-0000FC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53" name="TextBox 75">
          <a:extLst>
            <a:ext uri="{FF2B5EF4-FFF2-40B4-BE49-F238E27FC236}">
              <a16:creationId xmlns:a16="http://schemas.microsoft.com/office/drawing/2014/main" id="{00000000-0008-0000-1E00-0000FD00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4" name="TextBox 1">
          <a:extLst>
            <a:ext uri="{FF2B5EF4-FFF2-40B4-BE49-F238E27FC236}">
              <a16:creationId xmlns:a16="http://schemas.microsoft.com/office/drawing/2014/main" id="{00000000-0008-0000-1E00-0000FE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5" name="TextBox 74">
          <a:extLst>
            <a:ext uri="{FF2B5EF4-FFF2-40B4-BE49-F238E27FC236}">
              <a16:creationId xmlns:a16="http://schemas.microsoft.com/office/drawing/2014/main" id="{00000000-0008-0000-1E00-0000FF00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6" name="TextBox 75">
          <a:extLst>
            <a:ext uri="{FF2B5EF4-FFF2-40B4-BE49-F238E27FC236}">
              <a16:creationId xmlns:a16="http://schemas.microsoft.com/office/drawing/2014/main" id="{00000000-0008-0000-1E00-000000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7" name="TextBox 1">
          <a:extLst>
            <a:ext uri="{FF2B5EF4-FFF2-40B4-BE49-F238E27FC236}">
              <a16:creationId xmlns:a16="http://schemas.microsoft.com/office/drawing/2014/main" id="{00000000-0008-0000-1E00-000001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8" name="TextBox 74">
          <a:extLst>
            <a:ext uri="{FF2B5EF4-FFF2-40B4-BE49-F238E27FC236}">
              <a16:creationId xmlns:a16="http://schemas.microsoft.com/office/drawing/2014/main" id="{00000000-0008-0000-1E00-000002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59" name="TextBox 75">
          <a:extLst>
            <a:ext uri="{FF2B5EF4-FFF2-40B4-BE49-F238E27FC236}">
              <a16:creationId xmlns:a16="http://schemas.microsoft.com/office/drawing/2014/main" id="{00000000-0008-0000-1E00-000003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0" name="TextBox 1">
          <a:extLst>
            <a:ext uri="{FF2B5EF4-FFF2-40B4-BE49-F238E27FC236}">
              <a16:creationId xmlns:a16="http://schemas.microsoft.com/office/drawing/2014/main" id="{00000000-0008-0000-1E00-000004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1" name="TextBox 74">
          <a:extLst>
            <a:ext uri="{FF2B5EF4-FFF2-40B4-BE49-F238E27FC236}">
              <a16:creationId xmlns:a16="http://schemas.microsoft.com/office/drawing/2014/main" id="{00000000-0008-0000-1E00-000005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2" name="TextBox 75">
          <a:extLst>
            <a:ext uri="{FF2B5EF4-FFF2-40B4-BE49-F238E27FC236}">
              <a16:creationId xmlns:a16="http://schemas.microsoft.com/office/drawing/2014/main" id="{00000000-0008-0000-1E00-000006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3" name="TextBox 1">
          <a:extLst>
            <a:ext uri="{FF2B5EF4-FFF2-40B4-BE49-F238E27FC236}">
              <a16:creationId xmlns:a16="http://schemas.microsoft.com/office/drawing/2014/main" id="{00000000-0008-0000-1E00-000007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4" name="TextBox 74">
          <a:extLst>
            <a:ext uri="{FF2B5EF4-FFF2-40B4-BE49-F238E27FC236}">
              <a16:creationId xmlns:a16="http://schemas.microsoft.com/office/drawing/2014/main" id="{00000000-0008-0000-1E00-000008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65" name="TextBox 75">
          <a:extLst>
            <a:ext uri="{FF2B5EF4-FFF2-40B4-BE49-F238E27FC236}">
              <a16:creationId xmlns:a16="http://schemas.microsoft.com/office/drawing/2014/main" id="{00000000-0008-0000-1E00-000009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66" name="TextBox 1">
          <a:extLst>
            <a:ext uri="{FF2B5EF4-FFF2-40B4-BE49-F238E27FC236}">
              <a16:creationId xmlns:a16="http://schemas.microsoft.com/office/drawing/2014/main" id="{00000000-0008-0000-1E00-00000A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267" name="TextBox 73">
          <a:extLst>
            <a:ext uri="{FF2B5EF4-FFF2-40B4-BE49-F238E27FC236}">
              <a16:creationId xmlns:a16="http://schemas.microsoft.com/office/drawing/2014/main" id="{00000000-0008-0000-1E00-00000B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68" name="TextBox 74">
          <a:extLst>
            <a:ext uri="{FF2B5EF4-FFF2-40B4-BE49-F238E27FC236}">
              <a16:creationId xmlns:a16="http://schemas.microsoft.com/office/drawing/2014/main" id="{00000000-0008-0000-1E00-00000C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69" name="TextBox 75">
          <a:extLst>
            <a:ext uri="{FF2B5EF4-FFF2-40B4-BE49-F238E27FC236}">
              <a16:creationId xmlns:a16="http://schemas.microsoft.com/office/drawing/2014/main" id="{00000000-0008-0000-1E00-00000D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70" name="TextBox 1">
          <a:extLst>
            <a:ext uri="{FF2B5EF4-FFF2-40B4-BE49-F238E27FC236}">
              <a16:creationId xmlns:a16="http://schemas.microsoft.com/office/drawing/2014/main" id="{00000000-0008-0000-1E00-00000E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47</xdr:row>
      <xdr:rowOff>124517</xdr:rowOff>
    </xdr:from>
    <xdr:ext cx="184731" cy="274272"/>
    <xdr:sp macro="" textlink="">
      <xdr:nvSpPr>
        <xdr:cNvPr id="271" name="TextBox 73">
          <a:extLst>
            <a:ext uri="{FF2B5EF4-FFF2-40B4-BE49-F238E27FC236}">
              <a16:creationId xmlns:a16="http://schemas.microsoft.com/office/drawing/2014/main" id="{00000000-0008-0000-1E00-00000F01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72" name="TextBox 74">
          <a:extLst>
            <a:ext uri="{FF2B5EF4-FFF2-40B4-BE49-F238E27FC236}">
              <a16:creationId xmlns:a16="http://schemas.microsoft.com/office/drawing/2014/main" id="{00000000-0008-0000-1E00-000010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273" name="TextBox 75">
          <a:extLst>
            <a:ext uri="{FF2B5EF4-FFF2-40B4-BE49-F238E27FC236}">
              <a16:creationId xmlns:a16="http://schemas.microsoft.com/office/drawing/2014/main" id="{00000000-0008-0000-1E00-000011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4" name="TextBox 1">
          <a:extLst>
            <a:ext uri="{FF2B5EF4-FFF2-40B4-BE49-F238E27FC236}">
              <a16:creationId xmlns:a16="http://schemas.microsoft.com/office/drawing/2014/main" id="{00000000-0008-0000-1E00-000012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5" name="TextBox 74">
          <a:extLst>
            <a:ext uri="{FF2B5EF4-FFF2-40B4-BE49-F238E27FC236}">
              <a16:creationId xmlns:a16="http://schemas.microsoft.com/office/drawing/2014/main" id="{00000000-0008-0000-1E00-000013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6" name="TextBox 75">
          <a:extLst>
            <a:ext uri="{FF2B5EF4-FFF2-40B4-BE49-F238E27FC236}">
              <a16:creationId xmlns:a16="http://schemas.microsoft.com/office/drawing/2014/main" id="{00000000-0008-0000-1E00-000014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7" name="TextBox 1">
          <a:extLst>
            <a:ext uri="{FF2B5EF4-FFF2-40B4-BE49-F238E27FC236}">
              <a16:creationId xmlns:a16="http://schemas.microsoft.com/office/drawing/2014/main" id="{00000000-0008-0000-1E00-000015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8" name="TextBox 74">
          <a:extLst>
            <a:ext uri="{FF2B5EF4-FFF2-40B4-BE49-F238E27FC236}">
              <a16:creationId xmlns:a16="http://schemas.microsoft.com/office/drawing/2014/main" id="{00000000-0008-0000-1E00-000016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79" name="TextBox 75">
          <a:extLst>
            <a:ext uri="{FF2B5EF4-FFF2-40B4-BE49-F238E27FC236}">
              <a16:creationId xmlns:a16="http://schemas.microsoft.com/office/drawing/2014/main" id="{00000000-0008-0000-1E00-000017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0" name="TextBox 1">
          <a:extLst>
            <a:ext uri="{FF2B5EF4-FFF2-40B4-BE49-F238E27FC236}">
              <a16:creationId xmlns:a16="http://schemas.microsoft.com/office/drawing/2014/main" id="{00000000-0008-0000-1E00-000018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1" name="TextBox 74">
          <a:extLst>
            <a:ext uri="{FF2B5EF4-FFF2-40B4-BE49-F238E27FC236}">
              <a16:creationId xmlns:a16="http://schemas.microsoft.com/office/drawing/2014/main" id="{00000000-0008-0000-1E00-000019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2" name="TextBox 75">
          <a:extLst>
            <a:ext uri="{FF2B5EF4-FFF2-40B4-BE49-F238E27FC236}">
              <a16:creationId xmlns:a16="http://schemas.microsoft.com/office/drawing/2014/main" id="{00000000-0008-0000-1E00-00001A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3" name="TextBox 1">
          <a:extLst>
            <a:ext uri="{FF2B5EF4-FFF2-40B4-BE49-F238E27FC236}">
              <a16:creationId xmlns:a16="http://schemas.microsoft.com/office/drawing/2014/main" id="{00000000-0008-0000-1E00-00001B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4" name="TextBox 74">
          <a:extLst>
            <a:ext uri="{FF2B5EF4-FFF2-40B4-BE49-F238E27FC236}">
              <a16:creationId xmlns:a16="http://schemas.microsoft.com/office/drawing/2014/main" id="{00000000-0008-0000-1E00-00001C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285" name="TextBox 75">
          <a:extLst>
            <a:ext uri="{FF2B5EF4-FFF2-40B4-BE49-F238E27FC236}">
              <a16:creationId xmlns:a16="http://schemas.microsoft.com/office/drawing/2014/main" id="{00000000-0008-0000-1E00-00001D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286" name="TextBox 73">
          <a:extLst>
            <a:ext uri="{FF2B5EF4-FFF2-40B4-BE49-F238E27FC236}">
              <a16:creationId xmlns:a16="http://schemas.microsoft.com/office/drawing/2014/main" id="{00000000-0008-0000-1E00-00001E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87" name="TextBox 1">
          <a:extLst>
            <a:ext uri="{FF2B5EF4-FFF2-40B4-BE49-F238E27FC236}">
              <a16:creationId xmlns:a16="http://schemas.microsoft.com/office/drawing/2014/main" id="{00000000-0008-0000-1E00-00001F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88" name="TextBox 74">
          <a:extLst>
            <a:ext uri="{FF2B5EF4-FFF2-40B4-BE49-F238E27FC236}">
              <a16:creationId xmlns:a16="http://schemas.microsoft.com/office/drawing/2014/main" id="{00000000-0008-0000-1E00-000020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289" name="TextBox 75">
          <a:extLst>
            <a:ext uri="{FF2B5EF4-FFF2-40B4-BE49-F238E27FC236}">
              <a16:creationId xmlns:a16="http://schemas.microsoft.com/office/drawing/2014/main" id="{00000000-0008-0000-1E00-000021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0" name="TextBox 1">
          <a:extLst>
            <a:ext uri="{FF2B5EF4-FFF2-40B4-BE49-F238E27FC236}">
              <a16:creationId xmlns:a16="http://schemas.microsoft.com/office/drawing/2014/main" id="{00000000-0008-0000-1E00-000022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1" name="TextBox 74">
          <a:extLst>
            <a:ext uri="{FF2B5EF4-FFF2-40B4-BE49-F238E27FC236}">
              <a16:creationId xmlns:a16="http://schemas.microsoft.com/office/drawing/2014/main" id="{00000000-0008-0000-1E00-000023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2" name="TextBox 75">
          <a:extLst>
            <a:ext uri="{FF2B5EF4-FFF2-40B4-BE49-F238E27FC236}">
              <a16:creationId xmlns:a16="http://schemas.microsoft.com/office/drawing/2014/main" id="{00000000-0008-0000-1E00-000024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3" name="TextBox 1">
          <a:extLst>
            <a:ext uri="{FF2B5EF4-FFF2-40B4-BE49-F238E27FC236}">
              <a16:creationId xmlns:a16="http://schemas.microsoft.com/office/drawing/2014/main" id="{00000000-0008-0000-1E00-000025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4" name="TextBox 74">
          <a:extLst>
            <a:ext uri="{FF2B5EF4-FFF2-40B4-BE49-F238E27FC236}">
              <a16:creationId xmlns:a16="http://schemas.microsoft.com/office/drawing/2014/main" id="{00000000-0008-0000-1E00-000026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5" name="TextBox 75">
          <a:extLst>
            <a:ext uri="{FF2B5EF4-FFF2-40B4-BE49-F238E27FC236}">
              <a16:creationId xmlns:a16="http://schemas.microsoft.com/office/drawing/2014/main" id="{00000000-0008-0000-1E00-000027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6" name="TextBox 1">
          <a:extLst>
            <a:ext uri="{FF2B5EF4-FFF2-40B4-BE49-F238E27FC236}">
              <a16:creationId xmlns:a16="http://schemas.microsoft.com/office/drawing/2014/main" id="{00000000-0008-0000-1E00-000028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7" name="TextBox 74">
          <a:extLst>
            <a:ext uri="{FF2B5EF4-FFF2-40B4-BE49-F238E27FC236}">
              <a16:creationId xmlns:a16="http://schemas.microsoft.com/office/drawing/2014/main" id="{00000000-0008-0000-1E00-000029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8" name="TextBox 75">
          <a:extLst>
            <a:ext uri="{FF2B5EF4-FFF2-40B4-BE49-F238E27FC236}">
              <a16:creationId xmlns:a16="http://schemas.microsoft.com/office/drawing/2014/main" id="{00000000-0008-0000-1E00-00002A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299" name="TextBox 1">
          <a:extLst>
            <a:ext uri="{FF2B5EF4-FFF2-40B4-BE49-F238E27FC236}">
              <a16:creationId xmlns:a16="http://schemas.microsoft.com/office/drawing/2014/main" id="{00000000-0008-0000-1E00-00002B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300" name="TextBox 74">
          <a:extLst>
            <a:ext uri="{FF2B5EF4-FFF2-40B4-BE49-F238E27FC236}">
              <a16:creationId xmlns:a16="http://schemas.microsoft.com/office/drawing/2014/main" id="{00000000-0008-0000-1E00-00002C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301" name="TextBox 75">
          <a:extLst>
            <a:ext uri="{FF2B5EF4-FFF2-40B4-BE49-F238E27FC236}">
              <a16:creationId xmlns:a16="http://schemas.microsoft.com/office/drawing/2014/main" id="{00000000-0008-0000-1E00-00002D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02" name="TextBox 1">
          <a:extLst>
            <a:ext uri="{FF2B5EF4-FFF2-40B4-BE49-F238E27FC236}">
              <a16:creationId xmlns:a16="http://schemas.microsoft.com/office/drawing/2014/main" id="{00000000-0008-0000-1E00-00002E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303" name="TextBox 73">
          <a:extLst>
            <a:ext uri="{FF2B5EF4-FFF2-40B4-BE49-F238E27FC236}">
              <a16:creationId xmlns:a16="http://schemas.microsoft.com/office/drawing/2014/main" id="{00000000-0008-0000-1E00-00002F01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04" name="TextBox 74">
          <a:extLst>
            <a:ext uri="{FF2B5EF4-FFF2-40B4-BE49-F238E27FC236}">
              <a16:creationId xmlns:a16="http://schemas.microsoft.com/office/drawing/2014/main" id="{00000000-0008-0000-1E00-000030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05" name="TextBox 75">
          <a:extLst>
            <a:ext uri="{FF2B5EF4-FFF2-40B4-BE49-F238E27FC236}">
              <a16:creationId xmlns:a16="http://schemas.microsoft.com/office/drawing/2014/main" id="{00000000-0008-0000-1E00-000031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06" name="TextBox 1">
          <a:extLst>
            <a:ext uri="{FF2B5EF4-FFF2-40B4-BE49-F238E27FC236}">
              <a16:creationId xmlns:a16="http://schemas.microsoft.com/office/drawing/2014/main" id="{00000000-0008-0000-1E00-000032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53</xdr:row>
      <xdr:rowOff>124517</xdr:rowOff>
    </xdr:from>
    <xdr:ext cx="184731" cy="274272"/>
    <xdr:sp macro="" textlink="">
      <xdr:nvSpPr>
        <xdr:cNvPr id="307" name="TextBox 73">
          <a:extLst>
            <a:ext uri="{FF2B5EF4-FFF2-40B4-BE49-F238E27FC236}">
              <a16:creationId xmlns:a16="http://schemas.microsoft.com/office/drawing/2014/main" id="{00000000-0008-0000-1E00-00003301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08" name="TextBox 74">
          <a:extLst>
            <a:ext uri="{FF2B5EF4-FFF2-40B4-BE49-F238E27FC236}">
              <a16:creationId xmlns:a16="http://schemas.microsoft.com/office/drawing/2014/main" id="{00000000-0008-0000-1E00-000034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09" name="TextBox 75">
          <a:extLst>
            <a:ext uri="{FF2B5EF4-FFF2-40B4-BE49-F238E27FC236}">
              <a16:creationId xmlns:a16="http://schemas.microsoft.com/office/drawing/2014/main" id="{00000000-0008-0000-1E00-000035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0" name="TextBox 1">
          <a:extLst>
            <a:ext uri="{FF2B5EF4-FFF2-40B4-BE49-F238E27FC236}">
              <a16:creationId xmlns:a16="http://schemas.microsoft.com/office/drawing/2014/main" id="{00000000-0008-0000-1E00-000036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1" name="TextBox 74">
          <a:extLst>
            <a:ext uri="{FF2B5EF4-FFF2-40B4-BE49-F238E27FC236}">
              <a16:creationId xmlns:a16="http://schemas.microsoft.com/office/drawing/2014/main" id="{00000000-0008-0000-1E00-000037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2" name="TextBox 75">
          <a:extLst>
            <a:ext uri="{FF2B5EF4-FFF2-40B4-BE49-F238E27FC236}">
              <a16:creationId xmlns:a16="http://schemas.microsoft.com/office/drawing/2014/main" id="{00000000-0008-0000-1E00-000038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3" name="TextBox 1">
          <a:extLst>
            <a:ext uri="{FF2B5EF4-FFF2-40B4-BE49-F238E27FC236}">
              <a16:creationId xmlns:a16="http://schemas.microsoft.com/office/drawing/2014/main" id="{00000000-0008-0000-1E00-000039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4" name="TextBox 74">
          <a:extLst>
            <a:ext uri="{FF2B5EF4-FFF2-40B4-BE49-F238E27FC236}">
              <a16:creationId xmlns:a16="http://schemas.microsoft.com/office/drawing/2014/main" id="{00000000-0008-0000-1E00-00003A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5" name="TextBox 75">
          <a:extLst>
            <a:ext uri="{FF2B5EF4-FFF2-40B4-BE49-F238E27FC236}">
              <a16:creationId xmlns:a16="http://schemas.microsoft.com/office/drawing/2014/main" id="{00000000-0008-0000-1E00-00003B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6" name="TextBox 1">
          <a:extLst>
            <a:ext uri="{FF2B5EF4-FFF2-40B4-BE49-F238E27FC236}">
              <a16:creationId xmlns:a16="http://schemas.microsoft.com/office/drawing/2014/main" id="{00000000-0008-0000-1E00-00003C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7" name="TextBox 74">
          <a:extLst>
            <a:ext uri="{FF2B5EF4-FFF2-40B4-BE49-F238E27FC236}">
              <a16:creationId xmlns:a16="http://schemas.microsoft.com/office/drawing/2014/main" id="{00000000-0008-0000-1E00-00003D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8" name="TextBox 75">
          <a:extLst>
            <a:ext uri="{FF2B5EF4-FFF2-40B4-BE49-F238E27FC236}">
              <a16:creationId xmlns:a16="http://schemas.microsoft.com/office/drawing/2014/main" id="{00000000-0008-0000-1E00-00003E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19" name="TextBox 1">
          <a:extLst>
            <a:ext uri="{FF2B5EF4-FFF2-40B4-BE49-F238E27FC236}">
              <a16:creationId xmlns:a16="http://schemas.microsoft.com/office/drawing/2014/main" id="{00000000-0008-0000-1E00-00003F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20" name="TextBox 74">
          <a:extLst>
            <a:ext uri="{FF2B5EF4-FFF2-40B4-BE49-F238E27FC236}">
              <a16:creationId xmlns:a16="http://schemas.microsoft.com/office/drawing/2014/main" id="{00000000-0008-0000-1E00-000040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21" name="TextBox 75">
          <a:extLst>
            <a:ext uri="{FF2B5EF4-FFF2-40B4-BE49-F238E27FC236}">
              <a16:creationId xmlns:a16="http://schemas.microsoft.com/office/drawing/2014/main" id="{00000000-0008-0000-1E00-000041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322" name="TextBox 73">
          <a:extLst>
            <a:ext uri="{FF2B5EF4-FFF2-40B4-BE49-F238E27FC236}">
              <a16:creationId xmlns:a16="http://schemas.microsoft.com/office/drawing/2014/main" id="{00000000-0008-0000-1E00-00004201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23" name="TextBox 1">
          <a:extLst>
            <a:ext uri="{FF2B5EF4-FFF2-40B4-BE49-F238E27FC236}">
              <a16:creationId xmlns:a16="http://schemas.microsoft.com/office/drawing/2014/main" id="{00000000-0008-0000-1E00-000043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24" name="TextBox 74">
          <a:extLst>
            <a:ext uri="{FF2B5EF4-FFF2-40B4-BE49-F238E27FC236}">
              <a16:creationId xmlns:a16="http://schemas.microsoft.com/office/drawing/2014/main" id="{00000000-0008-0000-1E00-000044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25" name="TextBox 75">
          <a:extLst>
            <a:ext uri="{FF2B5EF4-FFF2-40B4-BE49-F238E27FC236}">
              <a16:creationId xmlns:a16="http://schemas.microsoft.com/office/drawing/2014/main" id="{00000000-0008-0000-1E00-000045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26" name="TextBox 1">
          <a:extLst>
            <a:ext uri="{FF2B5EF4-FFF2-40B4-BE49-F238E27FC236}">
              <a16:creationId xmlns:a16="http://schemas.microsoft.com/office/drawing/2014/main" id="{00000000-0008-0000-1E00-000046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27" name="TextBox 74">
          <a:extLst>
            <a:ext uri="{FF2B5EF4-FFF2-40B4-BE49-F238E27FC236}">
              <a16:creationId xmlns:a16="http://schemas.microsoft.com/office/drawing/2014/main" id="{00000000-0008-0000-1E00-000047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28" name="TextBox 75">
          <a:extLst>
            <a:ext uri="{FF2B5EF4-FFF2-40B4-BE49-F238E27FC236}">
              <a16:creationId xmlns:a16="http://schemas.microsoft.com/office/drawing/2014/main" id="{00000000-0008-0000-1E00-000048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29" name="TextBox 1">
          <a:extLst>
            <a:ext uri="{FF2B5EF4-FFF2-40B4-BE49-F238E27FC236}">
              <a16:creationId xmlns:a16="http://schemas.microsoft.com/office/drawing/2014/main" id="{00000000-0008-0000-1E00-000049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0" name="TextBox 74">
          <a:extLst>
            <a:ext uri="{FF2B5EF4-FFF2-40B4-BE49-F238E27FC236}">
              <a16:creationId xmlns:a16="http://schemas.microsoft.com/office/drawing/2014/main" id="{00000000-0008-0000-1E00-00004A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1" name="TextBox 75">
          <a:extLst>
            <a:ext uri="{FF2B5EF4-FFF2-40B4-BE49-F238E27FC236}">
              <a16:creationId xmlns:a16="http://schemas.microsoft.com/office/drawing/2014/main" id="{00000000-0008-0000-1E00-00004B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2" name="TextBox 1">
          <a:extLst>
            <a:ext uri="{FF2B5EF4-FFF2-40B4-BE49-F238E27FC236}">
              <a16:creationId xmlns:a16="http://schemas.microsoft.com/office/drawing/2014/main" id="{00000000-0008-0000-1E00-00004C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3" name="TextBox 74">
          <a:extLst>
            <a:ext uri="{FF2B5EF4-FFF2-40B4-BE49-F238E27FC236}">
              <a16:creationId xmlns:a16="http://schemas.microsoft.com/office/drawing/2014/main" id="{00000000-0008-0000-1E00-00004D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4" name="TextBox 75">
          <a:extLst>
            <a:ext uri="{FF2B5EF4-FFF2-40B4-BE49-F238E27FC236}">
              <a16:creationId xmlns:a16="http://schemas.microsoft.com/office/drawing/2014/main" id="{00000000-0008-0000-1E00-00004E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5" name="TextBox 1">
          <a:extLst>
            <a:ext uri="{FF2B5EF4-FFF2-40B4-BE49-F238E27FC236}">
              <a16:creationId xmlns:a16="http://schemas.microsoft.com/office/drawing/2014/main" id="{00000000-0008-0000-1E00-00004F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6" name="TextBox 74">
          <a:extLst>
            <a:ext uri="{FF2B5EF4-FFF2-40B4-BE49-F238E27FC236}">
              <a16:creationId xmlns:a16="http://schemas.microsoft.com/office/drawing/2014/main" id="{00000000-0008-0000-1E00-000050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37" name="TextBox 75">
          <a:extLst>
            <a:ext uri="{FF2B5EF4-FFF2-40B4-BE49-F238E27FC236}">
              <a16:creationId xmlns:a16="http://schemas.microsoft.com/office/drawing/2014/main" id="{00000000-0008-0000-1E00-000051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38" name="TextBox 1">
          <a:extLst>
            <a:ext uri="{FF2B5EF4-FFF2-40B4-BE49-F238E27FC236}">
              <a16:creationId xmlns:a16="http://schemas.microsoft.com/office/drawing/2014/main" id="{00000000-0008-0000-1E00-000052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339" name="TextBox 73">
          <a:extLst>
            <a:ext uri="{FF2B5EF4-FFF2-40B4-BE49-F238E27FC236}">
              <a16:creationId xmlns:a16="http://schemas.microsoft.com/office/drawing/2014/main" id="{00000000-0008-0000-1E00-00005301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40" name="TextBox 74">
          <a:extLst>
            <a:ext uri="{FF2B5EF4-FFF2-40B4-BE49-F238E27FC236}">
              <a16:creationId xmlns:a16="http://schemas.microsoft.com/office/drawing/2014/main" id="{00000000-0008-0000-1E00-000054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41" name="TextBox 75">
          <a:extLst>
            <a:ext uri="{FF2B5EF4-FFF2-40B4-BE49-F238E27FC236}">
              <a16:creationId xmlns:a16="http://schemas.microsoft.com/office/drawing/2014/main" id="{00000000-0008-0000-1E00-000055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42" name="TextBox 1">
          <a:extLst>
            <a:ext uri="{FF2B5EF4-FFF2-40B4-BE49-F238E27FC236}">
              <a16:creationId xmlns:a16="http://schemas.microsoft.com/office/drawing/2014/main" id="{00000000-0008-0000-1E00-000056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53</xdr:row>
      <xdr:rowOff>124517</xdr:rowOff>
    </xdr:from>
    <xdr:ext cx="184731" cy="274272"/>
    <xdr:sp macro="" textlink="">
      <xdr:nvSpPr>
        <xdr:cNvPr id="343" name="TextBox 73">
          <a:extLst>
            <a:ext uri="{FF2B5EF4-FFF2-40B4-BE49-F238E27FC236}">
              <a16:creationId xmlns:a16="http://schemas.microsoft.com/office/drawing/2014/main" id="{00000000-0008-0000-1E00-000057010000}"/>
            </a:ext>
          </a:extLst>
        </xdr:cNvPr>
        <xdr:cNvSpPr txBox="1"/>
      </xdr:nvSpPr>
      <xdr:spPr>
        <a:xfrm>
          <a:off x="4792673" y="112687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44" name="TextBox 74">
          <a:extLst>
            <a:ext uri="{FF2B5EF4-FFF2-40B4-BE49-F238E27FC236}">
              <a16:creationId xmlns:a16="http://schemas.microsoft.com/office/drawing/2014/main" id="{00000000-0008-0000-1E00-000058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99538</xdr:rowOff>
    </xdr:from>
    <xdr:ext cx="184731" cy="264560"/>
    <xdr:sp macro="" textlink="">
      <xdr:nvSpPr>
        <xdr:cNvPr id="345" name="TextBox 75">
          <a:extLst>
            <a:ext uri="{FF2B5EF4-FFF2-40B4-BE49-F238E27FC236}">
              <a16:creationId xmlns:a16="http://schemas.microsoft.com/office/drawing/2014/main" id="{00000000-0008-0000-1E00-000059010000}"/>
            </a:ext>
          </a:extLst>
        </xdr:cNvPr>
        <xdr:cNvSpPr txBox="1"/>
      </xdr:nvSpPr>
      <xdr:spPr>
        <a:xfrm>
          <a:off x="4792673" y="115676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46" name="TextBox 1">
          <a:extLst>
            <a:ext uri="{FF2B5EF4-FFF2-40B4-BE49-F238E27FC236}">
              <a16:creationId xmlns:a16="http://schemas.microsoft.com/office/drawing/2014/main" id="{00000000-0008-0000-1E00-00005A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47" name="TextBox 74">
          <a:extLst>
            <a:ext uri="{FF2B5EF4-FFF2-40B4-BE49-F238E27FC236}">
              <a16:creationId xmlns:a16="http://schemas.microsoft.com/office/drawing/2014/main" id="{00000000-0008-0000-1E00-00005B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48" name="TextBox 75">
          <a:extLst>
            <a:ext uri="{FF2B5EF4-FFF2-40B4-BE49-F238E27FC236}">
              <a16:creationId xmlns:a16="http://schemas.microsoft.com/office/drawing/2014/main" id="{00000000-0008-0000-1E00-00005C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49" name="TextBox 1">
          <a:extLst>
            <a:ext uri="{FF2B5EF4-FFF2-40B4-BE49-F238E27FC236}">
              <a16:creationId xmlns:a16="http://schemas.microsoft.com/office/drawing/2014/main" id="{00000000-0008-0000-1E00-00005D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0" name="TextBox 74">
          <a:extLst>
            <a:ext uri="{FF2B5EF4-FFF2-40B4-BE49-F238E27FC236}">
              <a16:creationId xmlns:a16="http://schemas.microsoft.com/office/drawing/2014/main" id="{00000000-0008-0000-1E00-00005E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1" name="TextBox 75">
          <a:extLst>
            <a:ext uri="{FF2B5EF4-FFF2-40B4-BE49-F238E27FC236}">
              <a16:creationId xmlns:a16="http://schemas.microsoft.com/office/drawing/2014/main" id="{00000000-0008-0000-1E00-00005F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2" name="TextBox 1">
          <a:extLst>
            <a:ext uri="{FF2B5EF4-FFF2-40B4-BE49-F238E27FC236}">
              <a16:creationId xmlns:a16="http://schemas.microsoft.com/office/drawing/2014/main" id="{00000000-0008-0000-1E00-000060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3" name="TextBox 74">
          <a:extLst>
            <a:ext uri="{FF2B5EF4-FFF2-40B4-BE49-F238E27FC236}">
              <a16:creationId xmlns:a16="http://schemas.microsoft.com/office/drawing/2014/main" id="{00000000-0008-0000-1E00-000061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4" name="TextBox 75">
          <a:extLst>
            <a:ext uri="{FF2B5EF4-FFF2-40B4-BE49-F238E27FC236}">
              <a16:creationId xmlns:a16="http://schemas.microsoft.com/office/drawing/2014/main" id="{00000000-0008-0000-1E00-000062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5" name="TextBox 1">
          <a:extLst>
            <a:ext uri="{FF2B5EF4-FFF2-40B4-BE49-F238E27FC236}">
              <a16:creationId xmlns:a16="http://schemas.microsoft.com/office/drawing/2014/main" id="{00000000-0008-0000-1E00-000063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6" name="TextBox 74">
          <a:extLst>
            <a:ext uri="{FF2B5EF4-FFF2-40B4-BE49-F238E27FC236}">
              <a16:creationId xmlns:a16="http://schemas.microsoft.com/office/drawing/2014/main" id="{00000000-0008-0000-1E00-000064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39</xdr:row>
      <xdr:rowOff>0</xdr:rowOff>
    </xdr:from>
    <xdr:ext cx="184731" cy="264560"/>
    <xdr:sp macro="" textlink="">
      <xdr:nvSpPr>
        <xdr:cNvPr id="357" name="TextBox 75">
          <a:extLst>
            <a:ext uri="{FF2B5EF4-FFF2-40B4-BE49-F238E27FC236}">
              <a16:creationId xmlns:a16="http://schemas.microsoft.com/office/drawing/2014/main" id="{00000000-0008-0000-1E00-000065010000}"/>
            </a:ext>
          </a:extLst>
        </xdr:cNvPr>
        <xdr:cNvSpPr txBox="1"/>
      </xdr:nvSpPr>
      <xdr:spPr>
        <a:xfrm>
          <a:off x="4792673" y="741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65</xdr:row>
      <xdr:rowOff>124517</xdr:rowOff>
    </xdr:from>
    <xdr:ext cx="184731" cy="273683"/>
    <xdr:sp macro="" textlink="">
      <xdr:nvSpPr>
        <xdr:cNvPr id="358" name="TextBox 73">
          <a:extLst>
            <a:ext uri="{FF2B5EF4-FFF2-40B4-BE49-F238E27FC236}">
              <a16:creationId xmlns:a16="http://schemas.microsoft.com/office/drawing/2014/main" id="{00000000-0008-0000-1E00-000066010000}"/>
            </a:ext>
          </a:extLst>
        </xdr:cNvPr>
        <xdr:cNvSpPr txBox="1"/>
      </xdr:nvSpPr>
      <xdr:spPr>
        <a:xfrm>
          <a:off x="4792673" y="13697642"/>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59" name="TextBox 1">
          <a:extLst>
            <a:ext uri="{FF2B5EF4-FFF2-40B4-BE49-F238E27FC236}">
              <a16:creationId xmlns:a16="http://schemas.microsoft.com/office/drawing/2014/main" id="{00000000-0008-0000-1E00-000067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60" name="TextBox 74">
          <a:extLst>
            <a:ext uri="{FF2B5EF4-FFF2-40B4-BE49-F238E27FC236}">
              <a16:creationId xmlns:a16="http://schemas.microsoft.com/office/drawing/2014/main" id="{00000000-0008-0000-1E00-000068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67</xdr:row>
      <xdr:rowOff>94730</xdr:rowOff>
    </xdr:from>
    <xdr:ext cx="184731" cy="273683"/>
    <xdr:sp macro="" textlink="">
      <xdr:nvSpPr>
        <xdr:cNvPr id="361" name="TextBox 75">
          <a:extLst>
            <a:ext uri="{FF2B5EF4-FFF2-40B4-BE49-F238E27FC236}">
              <a16:creationId xmlns:a16="http://schemas.microsoft.com/office/drawing/2014/main" id="{00000000-0008-0000-1E00-000069010000}"/>
            </a:ext>
          </a:extLst>
        </xdr:cNvPr>
        <xdr:cNvSpPr txBox="1"/>
      </xdr:nvSpPr>
      <xdr:spPr>
        <a:xfrm>
          <a:off x="4792673" y="1399170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2" name="TextBox 1">
          <a:extLst>
            <a:ext uri="{FF2B5EF4-FFF2-40B4-BE49-F238E27FC236}">
              <a16:creationId xmlns:a16="http://schemas.microsoft.com/office/drawing/2014/main" id="{00000000-0008-0000-1E00-00006A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3" name="TextBox 74">
          <a:extLst>
            <a:ext uri="{FF2B5EF4-FFF2-40B4-BE49-F238E27FC236}">
              <a16:creationId xmlns:a16="http://schemas.microsoft.com/office/drawing/2014/main" id="{00000000-0008-0000-1E00-00006B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4" name="TextBox 75">
          <a:extLst>
            <a:ext uri="{FF2B5EF4-FFF2-40B4-BE49-F238E27FC236}">
              <a16:creationId xmlns:a16="http://schemas.microsoft.com/office/drawing/2014/main" id="{00000000-0008-0000-1E00-00006C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5" name="TextBox 1">
          <a:extLst>
            <a:ext uri="{FF2B5EF4-FFF2-40B4-BE49-F238E27FC236}">
              <a16:creationId xmlns:a16="http://schemas.microsoft.com/office/drawing/2014/main" id="{00000000-0008-0000-1E00-00006D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6" name="TextBox 74">
          <a:extLst>
            <a:ext uri="{FF2B5EF4-FFF2-40B4-BE49-F238E27FC236}">
              <a16:creationId xmlns:a16="http://schemas.microsoft.com/office/drawing/2014/main" id="{00000000-0008-0000-1E00-00006E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7" name="TextBox 75">
          <a:extLst>
            <a:ext uri="{FF2B5EF4-FFF2-40B4-BE49-F238E27FC236}">
              <a16:creationId xmlns:a16="http://schemas.microsoft.com/office/drawing/2014/main" id="{00000000-0008-0000-1E00-00006F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8" name="TextBox 1">
          <a:extLst>
            <a:ext uri="{FF2B5EF4-FFF2-40B4-BE49-F238E27FC236}">
              <a16:creationId xmlns:a16="http://schemas.microsoft.com/office/drawing/2014/main" id="{00000000-0008-0000-1E00-000070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69" name="TextBox 74">
          <a:extLst>
            <a:ext uri="{FF2B5EF4-FFF2-40B4-BE49-F238E27FC236}">
              <a16:creationId xmlns:a16="http://schemas.microsoft.com/office/drawing/2014/main" id="{00000000-0008-0000-1E00-000071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70" name="TextBox 75">
          <a:extLst>
            <a:ext uri="{FF2B5EF4-FFF2-40B4-BE49-F238E27FC236}">
              <a16:creationId xmlns:a16="http://schemas.microsoft.com/office/drawing/2014/main" id="{00000000-0008-0000-1E00-000072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71" name="TextBox 1">
          <a:extLst>
            <a:ext uri="{FF2B5EF4-FFF2-40B4-BE49-F238E27FC236}">
              <a16:creationId xmlns:a16="http://schemas.microsoft.com/office/drawing/2014/main" id="{00000000-0008-0000-1E00-000073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72" name="TextBox 74">
          <a:extLst>
            <a:ext uri="{FF2B5EF4-FFF2-40B4-BE49-F238E27FC236}">
              <a16:creationId xmlns:a16="http://schemas.microsoft.com/office/drawing/2014/main" id="{00000000-0008-0000-1E00-000074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69</xdr:row>
      <xdr:rowOff>104734</xdr:rowOff>
    </xdr:from>
    <xdr:ext cx="184731" cy="264560"/>
    <xdr:sp macro="" textlink="">
      <xdr:nvSpPr>
        <xdr:cNvPr id="373" name="TextBox 75">
          <a:extLst>
            <a:ext uri="{FF2B5EF4-FFF2-40B4-BE49-F238E27FC236}">
              <a16:creationId xmlns:a16="http://schemas.microsoft.com/office/drawing/2014/main" id="{00000000-0008-0000-1E00-000075010000}"/>
            </a:ext>
          </a:extLst>
        </xdr:cNvPr>
        <xdr:cNvSpPr txBox="1"/>
      </xdr:nvSpPr>
      <xdr:spPr>
        <a:xfrm>
          <a:off x="4792673" y="14325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74" name="TextBox 1">
          <a:extLst>
            <a:ext uri="{FF2B5EF4-FFF2-40B4-BE49-F238E27FC236}">
              <a16:creationId xmlns:a16="http://schemas.microsoft.com/office/drawing/2014/main" id="{00000000-0008-0000-1E00-000076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375" name="TextBox 73">
          <a:extLst>
            <a:ext uri="{FF2B5EF4-FFF2-40B4-BE49-F238E27FC236}">
              <a16:creationId xmlns:a16="http://schemas.microsoft.com/office/drawing/2014/main" id="{00000000-0008-0000-1E00-000077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76" name="TextBox 74">
          <a:extLst>
            <a:ext uri="{FF2B5EF4-FFF2-40B4-BE49-F238E27FC236}">
              <a16:creationId xmlns:a16="http://schemas.microsoft.com/office/drawing/2014/main" id="{00000000-0008-0000-1E00-000078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77" name="TextBox 75">
          <a:extLst>
            <a:ext uri="{FF2B5EF4-FFF2-40B4-BE49-F238E27FC236}">
              <a16:creationId xmlns:a16="http://schemas.microsoft.com/office/drawing/2014/main" id="{00000000-0008-0000-1E00-000079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378" name="TextBox 1">
          <a:extLst>
            <a:ext uri="{FF2B5EF4-FFF2-40B4-BE49-F238E27FC236}">
              <a16:creationId xmlns:a16="http://schemas.microsoft.com/office/drawing/2014/main" id="{00000000-0008-0000-1E00-00007A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47</xdr:row>
      <xdr:rowOff>124517</xdr:rowOff>
    </xdr:from>
    <xdr:ext cx="184731" cy="274272"/>
    <xdr:sp macro="" textlink="">
      <xdr:nvSpPr>
        <xdr:cNvPr id="379" name="TextBox 73">
          <a:extLst>
            <a:ext uri="{FF2B5EF4-FFF2-40B4-BE49-F238E27FC236}">
              <a16:creationId xmlns:a16="http://schemas.microsoft.com/office/drawing/2014/main" id="{00000000-0008-0000-1E00-00007B01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380" name="TextBox 74">
          <a:extLst>
            <a:ext uri="{FF2B5EF4-FFF2-40B4-BE49-F238E27FC236}">
              <a16:creationId xmlns:a16="http://schemas.microsoft.com/office/drawing/2014/main" id="{00000000-0008-0000-1E00-00007C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381" name="TextBox 75">
          <a:extLst>
            <a:ext uri="{FF2B5EF4-FFF2-40B4-BE49-F238E27FC236}">
              <a16:creationId xmlns:a16="http://schemas.microsoft.com/office/drawing/2014/main" id="{00000000-0008-0000-1E00-00007D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2" name="TextBox 1">
          <a:extLst>
            <a:ext uri="{FF2B5EF4-FFF2-40B4-BE49-F238E27FC236}">
              <a16:creationId xmlns:a16="http://schemas.microsoft.com/office/drawing/2014/main" id="{00000000-0008-0000-1E00-00007E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3" name="TextBox 74">
          <a:extLst>
            <a:ext uri="{FF2B5EF4-FFF2-40B4-BE49-F238E27FC236}">
              <a16:creationId xmlns:a16="http://schemas.microsoft.com/office/drawing/2014/main" id="{00000000-0008-0000-1E00-00007F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4" name="TextBox 75">
          <a:extLst>
            <a:ext uri="{FF2B5EF4-FFF2-40B4-BE49-F238E27FC236}">
              <a16:creationId xmlns:a16="http://schemas.microsoft.com/office/drawing/2014/main" id="{00000000-0008-0000-1E00-000080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5" name="TextBox 1">
          <a:extLst>
            <a:ext uri="{FF2B5EF4-FFF2-40B4-BE49-F238E27FC236}">
              <a16:creationId xmlns:a16="http://schemas.microsoft.com/office/drawing/2014/main" id="{00000000-0008-0000-1E00-000081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6" name="TextBox 74">
          <a:extLst>
            <a:ext uri="{FF2B5EF4-FFF2-40B4-BE49-F238E27FC236}">
              <a16:creationId xmlns:a16="http://schemas.microsoft.com/office/drawing/2014/main" id="{00000000-0008-0000-1E00-000082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7" name="TextBox 75">
          <a:extLst>
            <a:ext uri="{FF2B5EF4-FFF2-40B4-BE49-F238E27FC236}">
              <a16:creationId xmlns:a16="http://schemas.microsoft.com/office/drawing/2014/main" id="{00000000-0008-0000-1E00-000083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8" name="TextBox 1">
          <a:extLst>
            <a:ext uri="{FF2B5EF4-FFF2-40B4-BE49-F238E27FC236}">
              <a16:creationId xmlns:a16="http://schemas.microsoft.com/office/drawing/2014/main" id="{00000000-0008-0000-1E00-000084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89" name="TextBox 74">
          <a:extLst>
            <a:ext uri="{FF2B5EF4-FFF2-40B4-BE49-F238E27FC236}">
              <a16:creationId xmlns:a16="http://schemas.microsoft.com/office/drawing/2014/main" id="{00000000-0008-0000-1E00-000085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90" name="TextBox 75">
          <a:extLst>
            <a:ext uri="{FF2B5EF4-FFF2-40B4-BE49-F238E27FC236}">
              <a16:creationId xmlns:a16="http://schemas.microsoft.com/office/drawing/2014/main" id="{00000000-0008-0000-1E00-000086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91" name="TextBox 1">
          <a:extLst>
            <a:ext uri="{FF2B5EF4-FFF2-40B4-BE49-F238E27FC236}">
              <a16:creationId xmlns:a16="http://schemas.microsoft.com/office/drawing/2014/main" id="{00000000-0008-0000-1E00-000087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92" name="TextBox 74">
          <a:extLst>
            <a:ext uri="{FF2B5EF4-FFF2-40B4-BE49-F238E27FC236}">
              <a16:creationId xmlns:a16="http://schemas.microsoft.com/office/drawing/2014/main" id="{00000000-0008-0000-1E00-000088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393" name="TextBox 75">
          <a:extLst>
            <a:ext uri="{FF2B5EF4-FFF2-40B4-BE49-F238E27FC236}">
              <a16:creationId xmlns:a16="http://schemas.microsoft.com/office/drawing/2014/main" id="{00000000-0008-0000-1E00-000089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394" name="TextBox 73">
          <a:extLst>
            <a:ext uri="{FF2B5EF4-FFF2-40B4-BE49-F238E27FC236}">
              <a16:creationId xmlns:a16="http://schemas.microsoft.com/office/drawing/2014/main" id="{00000000-0008-0000-1E00-00008A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95" name="TextBox 1">
          <a:extLst>
            <a:ext uri="{FF2B5EF4-FFF2-40B4-BE49-F238E27FC236}">
              <a16:creationId xmlns:a16="http://schemas.microsoft.com/office/drawing/2014/main" id="{00000000-0008-0000-1E00-00008B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96" name="TextBox 74">
          <a:extLst>
            <a:ext uri="{FF2B5EF4-FFF2-40B4-BE49-F238E27FC236}">
              <a16:creationId xmlns:a16="http://schemas.microsoft.com/office/drawing/2014/main" id="{00000000-0008-0000-1E00-00008C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397" name="TextBox 75">
          <a:extLst>
            <a:ext uri="{FF2B5EF4-FFF2-40B4-BE49-F238E27FC236}">
              <a16:creationId xmlns:a16="http://schemas.microsoft.com/office/drawing/2014/main" id="{00000000-0008-0000-1E00-00008D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398" name="TextBox 1">
          <a:extLst>
            <a:ext uri="{FF2B5EF4-FFF2-40B4-BE49-F238E27FC236}">
              <a16:creationId xmlns:a16="http://schemas.microsoft.com/office/drawing/2014/main" id="{00000000-0008-0000-1E00-00008E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399" name="TextBox 74">
          <a:extLst>
            <a:ext uri="{FF2B5EF4-FFF2-40B4-BE49-F238E27FC236}">
              <a16:creationId xmlns:a16="http://schemas.microsoft.com/office/drawing/2014/main" id="{00000000-0008-0000-1E00-00008F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0" name="TextBox 75">
          <a:extLst>
            <a:ext uri="{FF2B5EF4-FFF2-40B4-BE49-F238E27FC236}">
              <a16:creationId xmlns:a16="http://schemas.microsoft.com/office/drawing/2014/main" id="{00000000-0008-0000-1E00-000090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1" name="TextBox 1">
          <a:extLst>
            <a:ext uri="{FF2B5EF4-FFF2-40B4-BE49-F238E27FC236}">
              <a16:creationId xmlns:a16="http://schemas.microsoft.com/office/drawing/2014/main" id="{00000000-0008-0000-1E00-000091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2" name="TextBox 74">
          <a:extLst>
            <a:ext uri="{FF2B5EF4-FFF2-40B4-BE49-F238E27FC236}">
              <a16:creationId xmlns:a16="http://schemas.microsoft.com/office/drawing/2014/main" id="{00000000-0008-0000-1E00-000092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3" name="TextBox 75">
          <a:extLst>
            <a:ext uri="{FF2B5EF4-FFF2-40B4-BE49-F238E27FC236}">
              <a16:creationId xmlns:a16="http://schemas.microsoft.com/office/drawing/2014/main" id="{00000000-0008-0000-1E00-000093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4" name="TextBox 1">
          <a:extLst>
            <a:ext uri="{FF2B5EF4-FFF2-40B4-BE49-F238E27FC236}">
              <a16:creationId xmlns:a16="http://schemas.microsoft.com/office/drawing/2014/main" id="{00000000-0008-0000-1E00-000094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5" name="TextBox 74">
          <a:extLst>
            <a:ext uri="{FF2B5EF4-FFF2-40B4-BE49-F238E27FC236}">
              <a16:creationId xmlns:a16="http://schemas.microsoft.com/office/drawing/2014/main" id="{00000000-0008-0000-1E00-000095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6" name="TextBox 75">
          <a:extLst>
            <a:ext uri="{FF2B5EF4-FFF2-40B4-BE49-F238E27FC236}">
              <a16:creationId xmlns:a16="http://schemas.microsoft.com/office/drawing/2014/main" id="{00000000-0008-0000-1E00-000096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7" name="TextBox 1">
          <a:extLst>
            <a:ext uri="{FF2B5EF4-FFF2-40B4-BE49-F238E27FC236}">
              <a16:creationId xmlns:a16="http://schemas.microsoft.com/office/drawing/2014/main" id="{00000000-0008-0000-1E00-000097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8" name="TextBox 74">
          <a:extLst>
            <a:ext uri="{FF2B5EF4-FFF2-40B4-BE49-F238E27FC236}">
              <a16:creationId xmlns:a16="http://schemas.microsoft.com/office/drawing/2014/main" id="{00000000-0008-0000-1E00-000098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09" name="TextBox 75">
          <a:extLst>
            <a:ext uri="{FF2B5EF4-FFF2-40B4-BE49-F238E27FC236}">
              <a16:creationId xmlns:a16="http://schemas.microsoft.com/office/drawing/2014/main" id="{00000000-0008-0000-1E00-000099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10" name="TextBox 1">
          <a:extLst>
            <a:ext uri="{FF2B5EF4-FFF2-40B4-BE49-F238E27FC236}">
              <a16:creationId xmlns:a16="http://schemas.microsoft.com/office/drawing/2014/main" id="{00000000-0008-0000-1E00-00009A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411" name="TextBox 73">
          <a:extLst>
            <a:ext uri="{FF2B5EF4-FFF2-40B4-BE49-F238E27FC236}">
              <a16:creationId xmlns:a16="http://schemas.microsoft.com/office/drawing/2014/main" id="{00000000-0008-0000-1E00-00009B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12" name="TextBox 74">
          <a:extLst>
            <a:ext uri="{FF2B5EF4-FFF2-40B4-BE49-F238E27FC236}">
              <a16:creationId xmlns:a16="http://schemas.microsoft.com/office/drawing/2014/main" id="{00000000-0008-0000-1E00-00009C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13" name="TextBox 75">
          <a:extLst>
            <a:ext uri="{FF2B5EF4-FFF2-40B4-BE49-F238E27FC236}">
              <a16:creationId xmlns:a16="http://schemas.microsoft.com/office/drawing/2014/main" id="{00000000-0008-0000-1E00-00009D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414" name="TextBox 1">
          <a:extLst>
            <a:ext uri="{FF2B5EF4-FFF2-40B4-BE49-F238E27FC236}">
              <a16:creationId xmlns:a16="http://schemas.microsoft.com/office/drawing/2014/main" id="{00000000-0008-0000-1E00-00009E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47</xdr:row>
      <xdr:rowOff>124517</xdr:rowOff>
    </xdr:from>
    <xdr:ext cx="184731" cy="274272"/>
    <xdr:sp macro="" textlink="">
      <xdr:nvSpPr>
        <xdr:cNvPr id="415" name="TextBox 73">
          <a:extLst>
            <a:ext uri="{FF2B5EF4-FFF2-40B4-BE49-F238E27FC236}">
              <a16:creationId xmlns:a16="http://schemas.microsoft.com/office/drawing/2014/main" id="{00000000-0008-0000-1E00-00009F010000}"/>
            </a:ext>
          </a:extLst>
        </xdr:cNvPr>
        <xdr:cNvSpPr txBox="1"/>
      </xdr:nvSpPr>
      <xdr:spPr>
        <a:xfrm>
          <a:off x="4792673" y="9973367"/>
          <a:ext cx="184731" cy="274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416" name="TextBox 74">
          <a:extLst>
            <a:ext uri="{FF2B5EF4-FFF2-40B4-BE49-F238E27FC236}">
              <a16:creationId xmlns:a16="http://schemas.microsoft.com/office/drawing/2014/main" id="{00000000-0008-0000-1E00-0000A0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49</xdr:row>
      <xdr:rowOff>99538</xdr:rowOff>
    </xdr:from>
    <xdr:ext cx="184731" cy="264560"/>
    <xdr:sp macro="" textlink="">
      <xdr:nvSpPr>
        <xdr:cNvPr id="417" name="TextBox 75">
          <a:extLst>
            <a:ext uri="{FF2B5EF4-FFF2-40B4-BE49-F238E27FC236}">
              <a16:creationId xmlns:a16="http://schemas.microsoft.com/office/drawing/2014/main" id="{00000000-0008-0000-1E00-0000A1010000}"/>
            </a:ext>
          </a:extLst>
        </xdr:cNvPr>
        <xdr:cNvSpPr txBox="1"/>
      </xdr:nvSpPr>
      <xdr:spPr>
        <a:xfrm>
          <a:off x="4792673" y="104341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18" name="TextBox 1">
          <a:extLst>
            <a:ext uri="{FF2B5EF4-FFF2-40B4-BE49-F238E27FC236}">
              <a16:creationId xmlns:a16="http://schemas.microsoft.com/office/drawing/2014/main" id="{00000000-0008-0000-1E00-0000A2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19" name="TextBox 74">
          <a:extLst>
            <a:ext uri="{FF2B5EF4-FFF2-40B4-BE49-F238E27FC236}">
              <a16:creationId xmlns:a16="http://schemas.microsoft.com/office/drawing/2014/main" id="{00000000-0008-0000-1E00-0000A3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0" name="TextBox 75">
          <a:extLst>
            <a:ext uri="{FF2B5EF4-FFF2-40B4-BE49-F238E27FC236}">
              <a16:creationId xmlns:a16="http://schemas.microsoft.com/office/drawing/2014/main" id="{00000000-0008-0000-1E00-0000A4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1" name="TextBox 1">
          <a:extLst>
            <a:ext uri="{FF2B5EF4-FFF2-40B4-BE49-F238E27FC236}">
              <a16:creationId xmlns:a16="http://schemas.microsoft.com/office/drawing/2014/main" id="{00000000-0008-0000-1E00-0000A5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2" name="TextBox 74">
          <a:extLst>
            <a:ext uri="{FF2B5EF4-FFF2-40B4-BE49-F238E27FC236}">
              <a16:creationId xmlns:a16="http://schemas.microsoft.com/office/drawing/2014/main" id="{00000000-0008-0000-1E00-0000A6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3" name="TextBox 75">
          <a:extLst>
            <a:ext uri="{FF2B5EF4-FFF2-40B4-BE49-F238E27FC236}">
              <a16:creationId xmlns:a16="http://schemas.microsoft.com/office/drawing/2014/main" id="{00000000-0008-0000-1E00-0000A7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4" name="TextBox 1">
          <a:extLst>
            <a:ext uri="{FF2B5EF4-FFF2-40B4-BE49-F238E27FC236}">
              <a16:creationId xmlns:a16="http://schemas.microsoft.com/office/drawing/2014/main" id="{00000000-0008-0000-1E00-0000A8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5" name="TextBox 74">
          <a:extLst>
            <a:ext uri="{FF2B5EF4-FFF2-40B4-BE49-F238E27FC236}">
              <a16:creationId xmlns:a16="http://schemas.microsoft.com/office/drawing/2014/main" id="{00000000-0008-0000-1E00-0000A9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6" name="TextBox 75">
          <a:extLst>
            <a:ext uri="{FF2B5EF4-FFF2-40B4-BE49-F238E27FC236}">
              <a16:creationId xmlns:a16="http://schemas.microsoft.com/office/drawing/2014/main" id="{00000000-0008-0000-1E00-0000AA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7" name="TextBox 1">
          <a:extLst>
            <a:ext uri="{FF2B5EF4-FFF2-40B4-BE49-F238E27FC236}">
              <a16:creationId xmlns:a16="http://schemas.microsoft.com/office/drawing/2014/main" id="{00000000-0008-0000-1E00-0000AB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8" name="TextBox 74">
          <a:extLst>
            <a:ext uri="{FF2B5EF4-FFF2-40B4-BE49-F238E27FC236}">
              <a16:creationId xmlns:a16="http://schemas.microsoft.com/office/drawing/2014/main" id="{00000000-0008-0000-1E00-0000AC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37</xdr:row>
      <xdr:rowOff>108238</xdr:rowOff>
    </xdr:from>
    <xdr:ext cx="184731" cy="264560"/>
    <xdr:sp macro="" textlink="">
      <xdr:nvSpPr>
        <xdr:cNvPr id="429" name="TextBox 75">
          <a:extLst>
            <a:ext uri="{FF2B5EF4-FFF2-40B4-BE49-F238E27FC236}">
              <a16:creationId xmlns:a16="http://schemas.microsoft.com/office/drawing/2014/main" id="{00000000-0008-0000-1E00-0000AD010000}"/>
            </a:ext>
          </a:extLst>
        </xdr:cNvPr>
        <xdr:cNvSpPr txBox="1"/>
      </xdr:nvSpPr>
      <xdr:spPr>
        <a:xfrm>
          <a:off x="4792673" y="72043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57</xdr:row>
      <xdr:rowOff>124517</xdr:rowOff>
    </xdr:from>
    <xdr:ext cx="184731" cy="273683"/>
    <xdr:sp macro="" textlink="">
      <xdr:nvSpPr>
        <xdr:cNvPr id="430" name="TextBox 73">
          <a:extLst>
            <a:ext uri="{FF2B5EF4-FFF2-40B4-BE49-F238E27FC236}">
              <a16:creationId xmlns:a16="http://schemas.microsoft.com/office/drawing/2014/main" id="{00000000-0008-0000-1E00-0000AE010000}"/>
            </a:ext>
          </a:extLst>
        </xdr:cNvPr>
        <xdr:cNvSpPr txBox="1"/>
      </xdr:nvSpPr>
      <xdr:spPr>
        <a:xfrm>
          <a:off x="4792673" y="11916467"/>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31" name="TextBox 1">
          <a:extLst>
            <a:ext uri="{FF2B5EF4-FFF2-40B4-BE49-F238E27FC236}">
              <a16:creationId xmlns:a16="http://schemas.microsoft.com/office/drawing/2014/main" id="{00000000-0008-0000-1E00-0000AF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32" name="TextBox 74">
          <a:extLst>
            <a:ext uri="{FF2B5EF4-FFF2-40B4-BE49-F238E27FC236}">
              <a16:creationId xmlns:a16="http://schemas.microsoft.com/office/drawing/2014/main" id="{00000000-0008-0000-1E00-0000B0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59</xdr:row>
      <xdr:rowOff>94730</xdr:rowOff>
    </xdr:from>
    <xdr:ext cx="184731" cy="273683"/>
    <xdr:sp macro="" textlink="">
      <xdr:nvSpPr>
        <xdr:cNvPr id="433" name="TextBox 75">
          <a:extLst>
            <a:ext uri="{FF2B5EF4-FFF2-40B4-BE49-F238E27FC236}">
              <a16:creationId xmlns:a16="http://schemas.microsoft.com/office/drawing/2014/main" id="{00000000-0008-0000-1E00-0000B1010000}"/>
            </a:ext>
          </a:extLst>
        </xdr:cNvPr>
        <xdr:cNvSpPr txBox="1"/>
      </xdr:nvSpPr>
      <xdr:spPr>
        <a:xfrm>
          <a:off x="4792673" y="12210530"/>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4" name="TextBox 1">
          <a:extLst>
            <a:ext uri="{FF2B5EF4-FFF2-40B4-BE49-F238E27FC236}">
              <a16:creationId xmlns:a16="http://schemas.microsoft.com/office/drawing/2014/main" id="{00000000-0008-0000-1E00-0000B2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5" name="TextBox 74">
          <a:extLst>
            <a:ext uri="{FF2B5EF4-FFF2-40B4-BE49-F238E27FC236}">
              <a16:creationId xmlns:a16="http://schemas.microsoft.com/office/drawing/2014/main" id="{00000000-0008-0000-1E00-0000B3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6" name="TextBox 75">
          <a:extLst>
            <a:ext uri="{FF2B5EF4-FFF2-40B4-BE49-F238E27FC236}">
              <a16:creationId xmlns:a16="http://schemas.microsoft.com/office/drawing/2014/main" id="{00000000-0008-0000-1E00-0000B4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7" name="TextBox 1">
          <a:extLst>
            <a:ext uri="{FF2B5EF4-FFF2-40B4-BE49-F238E27FC236}">
              <a16:creationId xmlns:a16="http://schemas.microsoft.com/office/drawing/2014/main" id="{00000000-0008-0000-1E00-0000B5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8" name="TextBox 74">
          <a:extLst>
            <a:ext uri="{FF2B5EF4-FFF2-40B4-BE49-F238E27FC236}">
              <a16:creationId xmlns:a16="http://schemas.microsoft.com/office/drawing/2014/main" id="{00000000-0008-0000-1E00-0000B6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39" name="TextBox 75">
          <a:extLst>
            <a:ext uri="{FF2B5EF4-FFF2-40B4-BE49-F238E27FC236}">
              <a16:creationId xmlns:a16="http://schemas.microsoft.com/office/drawing/2014/main" id="{00000000-0008-0000-1E00-0000B7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0" name="TextBox 1">
          <a:extLst>
            <a:ext uri="{FF2B5EF4-FFF2-40B4-BE49-F238E27FC236}">
              <a16:creationId xmlns:a16="http://schemas.microsoft.com/office/drawing/2014/main" id="{00000000-0008-0000-1E00-0000B8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1" name="TextBox 74">
          <a:extLst>
            <a:ext uri="{FF2B5EF4-FFF2-40B4-BE49-F238E27FC236}">
              <a16:creationId xmlns:a16="http://schemas.microsoft.com/office/drawing/2014/main" id="{00000000-0008-0000-1E00-0000B9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2" name="TextBox 75">
          <a:extLst>
            <a:ext uri="{FF2B5EF4-FFF2-40B4-BE49-F238E27FC236}">
              <a16:creationId xmlns:a16="http://schemas.microsoft.com/office/drawing/2014/main" id="{00000000-0008-0000-1E00-0000BA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3" name="TextBox 1">
          <a:extLst>
            <a:ext uri="{FF2B5EF4-FFF2-40B4-BE49-F238E27FC236}">
              <a16:creationId xmlns:a16="http://schemas.microsoft.com/office/drawing/2014/main" id="{00000000-0008-0000-1E00-0000BB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4" name="TextBox 74">
          <a:extLst>
            <a:ext uri="{FF2B5EF4-FFF2-40B4-BE49-F238E27FC236}">
              <a16:creationId xmlns:a16="http://schemas.microsoft.com/office/drawing/2014/main" id="{00000000-0008-0000-1E00-0000BC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61</xdr:row>
      <xdr:rowOff>104734</xdr:rowOff>
    </xdr:from>
    <xdr:ext cx="184731" cy="264560"/>
    <xdr:sp macro="" textlink="">
      <xdr:nvSpPr>
        <xdr:cNvPr id="445" name="TextBox 75">
          <a:extLst>
            <a:ext uri="{FF2B5EF4-FFF2-40B4-BE49-F238E27FC236}">
              <a16:creationId xmlns:a16="http://schemas.microsoft.com/office/drawing/2014/main" id="{00000000-0008-0000-1E00-0000BD010000}"/>
            </a:ext>
          </a:extLst>
        </xdr:cNvPr>
        <xdr:cNvSpPr txBox="1"/>
      </xdr:nvSpPr>
      <xdr:spPr>
        <a:xfrm>
          <a:off x="4792673" y="125443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94</xdr:row>
      <xdr:rowOff>0</xdr:rowOff>
    </xdr:from>
    <xdr:to>
      <xdr:col>4</xdr:col>
      <xdr:colOff>104775</xdr:colOff>
      <xdr:row>95</xdr:row>
      <xdr:rowOff>76200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4905375" y="292417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73</xdr:row>
      <xdr:rowOff>0</xdr:rowOff>
    </xdr:from>
    <xdr:to>
      <xdr:col>4</xdr:col>
      <xdr:colOff>104775</xdr:colOff>
      <xdr:row>74</xdr:row>
      <xdr:rowOff>9525</xdr:rowOff>
    </xdr:to>
    <xdr:sp macro="" textlink="">
      <xdr:nvSpPr>
        <xdr:cNvPr id="3" name="Text Box 1">
          <a:extLst>
            <a:ext uri="{FF2B5EF4-FFF2-40B4-BE49-F238E27FC236}">
              <a16:creationId xmlns:a16="http://schemas.microsoft.com/office/drawing/2014/main" id="{00000000-0008-0000-2500-000003000000}"/>
            </a:ext>
          </a:extLst>
        </xdr:cNvPr>
        <xdr:cNvSpPr txBox="1">
          <a:spLocks noChangeArrowheads="1"/>
        </xdr:cNvSpPr>
      </xdr:nvSpPr>
      <xdr:spPr bwMode="auto">
        <a:xfrm>
          <a:off x="4905375" y="21917025"/>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xdr:row>
      <xdr:rowOff>0</xdr:rowOff>
    </xdr:from>
    <xdr:to>
      <xdr:col>1</xdr:col>
      <xdr:colOff>2705100</xdr:colOff>
      <xdr:row>3</xdr:row>
      <xdr:rowOff>190500</xdr:rowOff>
    </xdr:to>
    <xdr:pic>
      <xdr:nvPicPr>
        <xdr:cNvPr id="4" name="Picture 4" descr="VIKING_LOGO_2015">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09550"/>
          <a:ext cx="27051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58</xdr:row>
      <xdr:rowOff>47625</xdr:rowOff>
    </xdr:from>
    <xdr:to>
      <xdr:col>1</xdr:col>
      <xdr:colOff>714375</xdr:colOff>
      <xdr:row>59</xdr:row>
      <xdr:rowOff>152400</xdr:rowOff>
    </xdr:to>
    <xdr:pic>
      <xdr:nvPicPr>
        <xdr:cNvPr id="5" name="Picture 4" descr="VIKING_LOGO_2015">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1477625"/>
          <a:ext cx="11144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469</xdr:row>
      <xdr:rowOff>0</xdr:rowOff>
    </xdr:from>
    <xdr:to>
      <xdr:col>4</xdr:col>
      <xdr:colOff>104775</xdr:colOff>
      <xdr:row>470</xdr:row>
      <xdr:rowOff>76200</xdr:rowOff>
    </xdr:to>
    <xdr:sp macro="" textlink="">
      <xdr:nvSpPr>
        <xdr:cNvPr id="6" name="Text Box 1">
          <a:extLst>
            <a:ext uri="{FF2B5EF4-FFF2-40B4-BE49-F238E27FC236}">
              <a16:creationId xmlns:a16="http://schemas.microsoft.com/office/drawing/2014/main" id="{00000000-0008-0000-2500-000006000000}"/>
            </a:ext>
          </a:extLst>
        </xdr:cNvPr>
        <xdr:cNvSpPr txBox="1">
          <a:spLocks noChangeArrowheads="1"/>
        </xdr:cNvSpPr>
      </xdr:nvSpPr>
      <xdr:spPr bwMode="auto">
        <a:xfrm>
          <a:off x="4905375" y="21137880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469</xdr:row>
      <xdr:rowOff>0</xdr:rowOff>
    </xdr:from>
    <xdr:to>
      <xdr:col>4</xdr:col>
      <xdr:colOff>104775</xdr:colOff>
      <xdr:row>470</xdr:row>
      <xdr:rowOff>9525</xdr:rowOff>
    </xdr:to>
    <xdr:sp macro="" textlink="">
      <xdr:nvSpPr>
        <xdr:cNvPr id="7" name="Text Box 1">
          <a:extLst>
            <a:ext uri="{FF2B5EF4-FFF2-40B4-BE49-F238E27FC236}">
              <a16:creationId xmlns:a16="http://schemas.microsoft.com/office/drawing/2014/main" id="{00000000-0008-0000-2500-000007000000}"/>
            </a:ext>
          </a:extLst>
        </xdr:cNvPr>
        <xdr:cNvSpPr txBox="1">
          <a:spLocks noChangeArrowheads="1"/>
        </xdr:cNvSpPr>
      </xdr:nvSpPr>
      <xdr:spPr bwMode="auto">
        <a:xfrm>
          <a:off x="4905375" y="2113788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94</xdr:row>
      <xdr:rowOff>0</xdr:rowOff>
    </xdr:from>
    <xdr:ext cx="104775" cy="238125"/>
    <xdr:sp macro="" textlink="">
      <xdr:nvSpPr>
        <xdr:cNvPr id="8" name="Text Box 1">
          <a:extLst>
            <a:ext uri="{FF2B5EF4-FFF2-40B4-BE49-F238E27FC236}">
              <a16:creationId xmlns:a16="http://schemas.microsoft.com/office/drawing/2014/main" id="{00000000-0008-0000-2500-000008000000}"/>
            </a:ext>
          </a:extLst>
        </xdr:cNvPr>
        <xdr:cNvSpPr txBox="1">
          <a:spLocks noChangeArrowheads="1"/>
        </xdr:cNvSpPr>
      </xdr:nvSpPr>
      <xdr:spPr bwMode="auto">
        <a:xfrm>
          <a:off x="4905375" y="290417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73</xdr:row>
      <xdr:rowOff>0</xdr:rowOff>
    </xdr:from>
    <xdr:ext cx="104775" cy="171450"/>
    <xdr:sp macro="" textlink="">
      <xdr:nvSpPr>
        <xdr:cNvPr id="9" name="Text Box 1">
          <a:extLst>
            <a:ext uri="{FF2B5EF4-FFF2-40B4-BE49-F238E27FC236}">
              <a16:creationId xmlns:a16="http://schemas.microsoft.com/office/drawing/2014/main" id="{00000000-0008-0000-2500-000009000000}"/>
            </a:ext>
          </a:extLst>
        </xdr:cNvPr>
        <xdr:cNvSpPr txBox="1">
          <a:spLocks noChangeArrowheads="1"/>
        </xdr:cNvSpPr>
      </xdr:nvSpPr>
      <xdr:spPr bwMode="auto">
        <a:xfrm>
          <a:off x="4905375" y="217170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469</xdr:row>
      <xdr:rowOff>0</xdr:rowOff>
    </xdr:from>
    <xdr:ext cx="104775" cy="238125"/>
    <xdr:sp macro="" textlink="">
      <xdr:nvSpPr>
        <xdr:cNvPr id="10" name="Text Box 1">
          <a:extLst>
            <a:ext uri="{FF2B5EF4-FFF2-40B4-BE49-F238E27FC236}">
              <a16:creationId xmlns:a16="http://schemas.microsoft.com/office/drawing/2014/main" id="{00000000-0008-0000-2500-00000A000000}"/>
            </a:ext>
          </a:extLst>
        </xdr:cNvPr>
        <xdr:cNvSpPr txBox="1">
          <a:spLocks noChangeArrowheads="1"/>
        </xdr:cNvSpPr>
      </xdr:nvSpPr>
      <xdr:spPr bwMode="auto">
        <a:xfrm>
          <a:off x="4905375" y="2115121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469</xdr:row>
      <xdr:rowOff>0</xdr:rowOff>
    </xdr:from>
    <xdr:ext cx="104775" cy="171450"/>
    <xdr:sp macro="" textlink="">
      <xdr:nvSpPr>
        <xdr:cNvPr id="11" name="Text Box 1">
          <a:extLst>
            <a:ext uri="{FF2B5EF4-FFF2-40B4-BE49-F238E27FC236}">
              <a16:creationId xmlns:a16="http://schemas.microsoft.com/office/drawing/2014/main" id="{00000000-0008-0000-2500-00000B000000}"/>
            </a:ext>
          </a:extLst>
        </xdr:cNvPr>
        <xdr:cNvSpPr txBox="1">
          <a:spLocks noChangeArrowheads="1"/>
        </xdr:cNvSpPr>
      </xdr:nvSpPr>
      <xdr:spPr bwMode="auto">
        <a:xfrm>
          <a:off x="4905375" y="2115121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94</xdr:row>
      <xdr:rowOff>0</xdr:rowOff>
    </xdr:from>
    <xdr:ext cx="104775" cy="238125"/>
    <xdr:sp macro="" textlink="">
      <xdr:nvSpPr>
        <xdr:cNvPr id="12" name="Text Box 1">
          <a:extLst>
            <a:ext uri="{FF2B5EF4-FFF2-40B4-BE49-F238E27FC236}">
              <a16:creationId xmlns:a16="http://schemas.microsoft.com/office/drawing/2014/main" id="{00000000-0008-0000-2500-00000C000000}"/>
            </a:ext>
          </a:extLst>
        </xdr:cNvPr>
        <xdr:cNvSpPr txBox="1">
          <a:spLocks noChangeArrowheads="1"/>
        </xdr:cNvSpPr>
      </xdr:nvSpPr>
      <xdr:spPr bwMode="auto">
        <a:xfrm>
          <a:off x="4905375" y="290036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73</xdr:row>
      <xdr:rowOff>0</xdr:rowOff>
    </xdr:from>
    <xdr:ext cx="104775" cy="171450"/>
    <xdr:sp macro="" textlink="">
      <xdr:nvSpPr>
        <xdr:cNvPr id="13" name="Text Box 1">
          <a:extLst>
            <a:ext uri="{FF2B5EF4-FFF2-40B4-BE49-F238E27FC236}">
              <a16:creationId xmlns:a16="http://schemas.microsoft.com/office/drawing/2014/main" id="{00000000-0008-0000-2500-00000D000000}"/>
            </a:ext>
          </a:extLst>
        </xdr:cNvPr>
        <xdr:cNvSpPr txBox="1">
          <a:spLocks noChangeArrowheads="1"/>
        </xdr:cNvSpPr>
      </xdr:nvSpPr>
      <xdr:spPr bwMode="auto">
        <a:xfrm>
          <a:off x="4905375" y="216789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469</xdr:row>
      <xdr:rowOff>0</xdr:rowOff>
    </xdr:from>
    <xdr:ext cx="104775" cy="238125"/>
    <xdr:sp macro="" textlink="">
      <xdr:nvSpPr>
        <xdr:cNvPr id="14" name="Text Box 1">
          <a:extLst>
            <a:ext uri="{FF2B5EF4-FFF2-40B4-BE49-F238E27FC236}">
              <a16:creationId xmlns:a16="http://schemas.microsoft.com/office/drawing/2014/main" id="{00000000-0008-0000-2500-00000E000000}"/>
            </a:ext>
          </a:extLst>
        </xdr:cNvPr>
        <xdr:cNvSpPr txBox="1">
          <a:spLocks noChangeArrowheads="1"/>
        </xdr:cNvSpPr>
      </xdr:nvSpPr>
      <xdr:spPr bwMode="auto">
        <a:xfrm>
          <a:off x="4905375" y="2114740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469</xdr:row>
      <xdr:rowOff>0</xdr:rowOff>
    </xdr:from>
    <xdr:ext cx="104775" cy="171450"/>
    <xdr:sp macro="" textlink="">
      <xdr:nvSpPr>
        <xdr:cNvPr id="15" name="Text Box 1">
          <a:extLst>
            <a:ext uri="{FF2B5EF4-FFF2-40B4-BE49-F238E27FC236}">
              <a16:creationId xmlns:a16="http://schemas.microsoft.com/office/drawing/2014/main" id="{00000000-0008-0000-2500-00000F000000}"/>
            </a:ext>
          </a:extLst>
        </xdr:cNvPr>
        <xdr:cNvSpPr txBox="1">
          <a:spLocks noChangeArrowheads="1"/>
        </xdr:cNvSpPr>
      </xdr:nvSpPr>
      <xdr:spPr bwMode="auto">
        <a:xfrm>
          <a:off x="4905375" y="2114740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mar/Komar%202008/ROTONDA%20TRO&#352;KOVNIK.SVE%2022.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0.naslov.el.i."/>
      <sheetName val="F.1.GLAVNI NAP.KABELI"/>
      <sheetName val="F.2.RAZDJELNICI"/>
      <sheetName val="F.3.Rasvjeta"/>
      <sheetName val="F.4.INSTALAC.MATERIJAL Z.P.."/>
      <sheetName val="F.5.OSTALI KABELI"/>
      <sheetName val="F.6.STANOVI"/>
      <sheetName val="F.7.APARTMANI"/>
      <sheetName val="F.8.INSTALAC.TEL.IMREŽE RAČ"/>
      <sheetName val="F.9.ANTENE"/>
      <sheetName val="F.10.KUČNI GOVORNI UREĐ."/>
      <sheetName val="F.11.Gromobran"/>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Danijela Malekin" id="{FEBE21A7-737E-4DCF-8308-19C45BD25FC6}" userId="S::danijela.malekin@jurconprojekt.hr::3a7a5688-0f3c-42f9-bd84-949e26f0a9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87" dT="2019-05-20T08:20:44.60" personId="{FEBE21A7-737E-4DCF-8308-19C45BD25FC6}" id="{794C8C58-BDE8-4A9F-B3F0-12E3BF0302FD}">
    <text>korigirane cijene</text>
  </threadedComment>
  <threadedComment ref="E496" dT="2019-05-20T08:21:53.90" personId="{FEBE21A7-737E-4DCF-8308-19C45BD25FC6}" id="{957137FA-C8D0-48F1-9D1B-CC8690FAC45B}">
    <text>korigirana cijena</text>
  </threadedComment>
  <threadedComment ref="E505" dT="2019-05-20T08:22:21.10" personId="{FEBE21A7-737E-4DCF-8308-19C45BD25FC6}" id="{15CA7F80-EA6C-4A14-A5F4-9545B72E5735}">
    <text>korigirana cijena</text>
  </threadedComment>
  <threadedComment ref="F507" dT="2019-05-20T08:16:07.72" personId="{FEBE21A7-737E-4DCF-8308-19C45BD25FC6}" id="{C9B868CE-74BF-4001-8084-1A39BD07653F}">
    <text>IZBAČENA STAVKA H.3.3 - SENZOR ZA ISPIRANJE</text>
  </threadedComment>
  <threadedComment ref="E520" dT="2019-05-20T08:23:03.57" personId="{FEBE21A7-737E-4DCF-8308-19C45BD25FC6}" id="{E643860A-9C78-46DF-B96E-AD4731A5076D}">
    <text>korigirana cijena</text>
  </threadedComment>
  <threadedComment ref="E527" dT="2019-05-20T08:23:35.22" personId="{FEBE21A7-737E-4DCF-8308-19C45BD25FC6}" id="{BB6D8C1A-1976-4DE8-89DC-C1039666C3F4}">
    <text>korigirane cijene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B2:B47"/>
  <sheetViews>
    <sheetView view="pageBreakPreview" zoomScaleNormal="100" zoomScaleSheetLayoutView="100" workbookViewId="0">
      <selection activeCell="F20" sqref="F20"/>
    </sheetView>
  </sheetViews>
  <sheetFormatPr defaultRowHeight="15"/>
  <cols>
    <col min="1" max="1" width="6.7109375" customWidth="1"/>
    <col min="2" max="2" width="70.7109375" customWidth="1"/>
  </cols>
  <sheetData>
    <row r="2" spans="2:2">
      <c r="B2" s="1" t="s">
        <v>0</v>
      </c>
    </row>
    <row r="3" spans="2:2" ht="47.25" customHeight="1">
      <c r="B3" s="3" t="s">
        <v>5</v>
      </c>
    </row>
    <row r="5" spans="2:2">
      <c r="B5" s="1" t="s">
        <v>1</v>
      </c>
    </row>
    <row r="6" spans="2:2">
      <c r="B6" t="s">
        <v>2</v>
      </c>
    </row>
    <row r="8" spans="2:2">
      <c r="B8" s="1" t="s">
        <v>3</v>
      </c>
    </row>
    <row r="9" spans="2:2">
      <c r="B9" t="s">
        <v>4</v>
      </c>
    </row>
    <row r="19" spans="2:2" ht="18.75">
      <c r="B19" s="2" t="s">
        <v>8</v>
      </c>
    </row>
    <row r="38" spans="2:2">
      <c r="B38" s="1" t="s">
        <v>9</v>
      </c>
    </row>
    <row r="39" spans="2:2">
      <c r="B39" t="s">
        <v>10</v>
      </c>
    </row>
    <row r="42" spans="2:2">
      <c r="B42" s="1" t="s">
        <v>6</v>
      </c>
    </row>
    <row r="43" spans="2:2">
      <c r="B43" t="s">
        <v>7</v>
      </c>
    </row>
    <row r="46" spans="2:2">
      <c r="B46" s="1" t="s">
        <v>11</v>
      </c>
    </row>
    <row r="47" spans="2:2">
      <c r="B47" t="s">
        <v>308</v>
      </c>
    </row>
  </sheetData>
  <pageMargins left="0.98425196850393704" right="0.19685039370078741" top="0.59055118110236227" bottom="0.59055118110236227" header="0.31496062992125984" footer="0.31496062992125984"/>
  <pageSetup paperSize="9" orientation="portrait" r:id="rId1"/>
  <headerFooter>
    <oddFooter>&amp;R&amp;P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4" tint="0.39997558519241921"/>
  </sheetPr>
  <dimension ref="A1:AMD26"/>
  <sheetViews>
    <sheetView view="pageBreakPreview" topLeftCell="A10" zoomScale="85" zoomScaleNormal="100" zoomScaleSheetLayoutView="85" workbookViewId="0">
      <selection activeCell="F26" sqref="F26"/>
    </sheetView>
  </sheetViews>
  <sheetFormatPr defaultColWidth="7.42578125" defaultRowHeight="12.75"/>
  <cols>
    <col min="1" max="1" width="5.7109375" style="23" customWidth="1"/>
    <col min="2" max="2" width="50.28515625" style="54" customWidth="1"/>
    <col min="3" max="3" width="6.85546875" style="16" bestFit="1" customWidth="1"/>
    <col min="4" max="4" width="7.85546875" style="64" customWidth="1"/>
    <col min="5" max="5" width="9.140625" style="64" customWidth="1"/>
    <col min="6" max="6" width="11.28515625" style="64" customWidth="1"/>
    <col min="7" max="1018" width="9.140625" style="16" customWidth="1"/>
    <col min="1019" max="16384" width="7.42578125" style="5"/>
  </cols>
  <sheetData>
    <row r="1" spans="1:6" ht="25.5">
      <c r="A1" s="74" t="s">
        <v>12</v>
      </c>
      <c r="B1" s="75" t="s">
        <v>13</v>
      </c>
      <c r="C1" s="58" t="s">
        <v>317</v>
      </c>
      <c r="D1" s="76" t="s">
        <v>14</v>
      </c>
      <c r="E1" s="76" t="s">
        <v>319</v>
      </c>
      <c r="F1" s="76" t="s">
        <v>318</v>
      </c>
    </row>
    <row r="2" spans="1:6" s="16" customFormat="1">
      <c r="A2" s="20"/>
      <c r="B2" s="21"/>
      <c r="C2" s="22"/>
      <c r="D2" s="60"/>
      <c r="E2" s="60"/>
      <c r="F2" s="60"/>
    </row>
    <row r="3" spans="1:6" s="16" customFormat="1">
      <c r="A3" s="20" t="s">
        <v>173</v>
      </c>
      <c r="B3" s="21" t="s">
        <v>174</v>
      </c>
      <c r="C3" s="22"/>
      <c r="D3" s="60"/>
      <c r="E3" s="60"/>
      <c r="F3" s="60"/>
    </row>
    <row r="4" spans="1:6" s="16" customFormat="1">
      <c r="A4" s="20"/>
      <c r="B4" s="21"/>
      <c r="C4" s="22"/>
      <c r="D4" s="60"/>
      <c r="E4" s="60"/>
      <c r="F4" s="60"/>
    </row>
    <row r="5" spans="1:6" s="16" customFormat="1">
      <c r="A5" s="20" t="s">
        <v>177</v>
      </c>
      <c r="B5" s="21" t="s">
        <v>105</v>
      </c>
      <c r="C5" s="22"/>
      <c r="D5" s="60"/>
      <c r="E5" s="60"/>
      <c r="F5" s="60"/>
    </row>
    <row r="6" spans="1:6" s="16" customFormat="1">
      <c r="A6" s="23"/>
      <c r="B6" s="53"/>
      <c r="C6" s="38"/>
      <c r="D6" s="65"/>
      <c r="E6" s="65"/>
      <c r="F6" s="65"/>
    </row>
    <row r="7" spans="1:6" s="16" customFormat="1" ht="69.75" customHeight="1">
      <c r="B7" s="1236" t="s">
        <v>271</v>
      </c>
      <c r="C7" s="1236"/>
      <c r="D7" s="1236"/>
      <c r="E7" s="1236"/>
      <c r="F7" s="1236"/>
    </row>
    <row r="8" spans="1:6" s="16" customFormat="1" ht="42.75" customHeight="1">
      <c r="B8" s="1236" t="s">
        <v>321</v>
      </c>
      <c r="C8" s="1236"/>
      <c r="D8" s="1236"/>
      <c r="E8" s="1236"/>
      <c r="F8" s="1236"/>
    </row>
    <row r="9" spans="1:6" s="16" customFormat="1">
      <c r="A9" s="23"/>
      <c r="B9" s="53"/>
      <c r="C9" s="38"/>
      <c r="D9" s="65"/>
      <c r="E9" s="65"/>
      <c r="F9" s="65"/>
    </row>
    <row r="10" spans="1:6" s="16" customFormat="1">
      <c r="A10" s="33" t="str">
        <f>$A$5&amp;1</f>
        <v>B.2.1</v>
      </c>
      <c r="B10" s="51" t="s">
        <v>106</v>
      </c>
      <c r="C10" s="40"/>
      <c r="D10" s="66"/>
      <c r="E10" s="66"/>
      <c r="F10" s="66"/>
    </row>
    <row r="11" spans="1:6" s="16" customFormat="1" ht="102">
      <c r="A11" s="34"/>
      <c r="B11" s="41" t="s">
        <v>272</v>
      </c>
      <c r="C11" s="35" t="s">
        <v>28</v>
      </c>
      <c r="D11" s="67">
        <v>980</v>
      </c>
      <c r="E11" s="67"/>
      <c r="F11" s="67">
        <f>D11*E11</f>
        <v>0</v>
      </c>
    </row>
    <row r="12" spans="1:6" s="16" customFormat="1">
      <c r="A12" s="34"/>
      <c r="B12" s="41" t="s">
        <v>195</v>
      </c>
      <c r="C12" s="35" t="s">
        <v>28</v>
      </c>
      <c r="D12" s="67">
        <v>980</v>
      </c>
      <c r="E12" s="67"/>
      <c r="F12" s="67">
        <f>D12*E12</f>
        <v>0</v>
      </c>
    </row>
    <row r="13" spans="1:6" s="16" customFormat="1" ht="25.5">
      <c r="A13" s="34"/>
      <c r="B13" s="41" t="s">
        <v>98</v>
      </c>
      <c r="C13" s="35" t="s">
        <v>28</v>
      </c>
      <c r="D13" s="67">
        <v>840</v>
      </c>
      <c r="E13" s="67"/>
      <c r="F13" s="67">
        <f>D13*E13</f>
        <v>0</v>
      </c>
    </row>
    <row r="14" spans="1:6" s="16" customFormat="1">
      <c r="A14" s="34"/>
      <c r="B14" s="41" t="s">
        <v>97</v>
      </c>
      <c r="C14" s="35" t="s">
        <v>28</v>
      </c>
      <c r="D14" s="67">
        <v>840</v>
      </c>
      <c r="E14" s="67"/>
      <c r="F14" s="67">
        <f>D14*E14</f>
        <v>0</v>
      </c>
    </row>
    <row r="15" spans="1:6" s="16" customFormat="1" ht="25.5">
      <c r="A15" s="36"/>
      <c r="B15" s="42" t="s">
        <v>196</v>
      </c>
      <c r="C15" s="37" t="s">
        <v>28</v>
      </c>
      <c r="D15" s="68">
        <v>120</v>
      </c>
      <c r="E15" s="68"/>
      <c r="F15" s="68">
        <f>D15*E15</f>
        <v>0</v>
      </c>
    </row>
    <row r="16" spans="1:6" s="16" customFormat="1">
      <c r="A16" s="33" t="str">
        <f>$A$5&amp;(RIGHT(A10,1)+1)</f>
        <v>B.2.2</v>
      </c>
      <c r="B16" s="51" t="s">
        <v>107</v>
      </c>
      <c r="C16" s="40"/>
      <c r="D16" s="66"/>
      <c r="E16" s="66"/>
      <c r="F16" s="66"/>
    </row>
    <row r="17" spans="1:6" s="16" customFormat="1">
      <c r="A17" s="34"/>
      <c r="B17" s="41" t="s">
        <v>101</v>
      </c>
      <c r="C17" s="35" t="s">
        <v>28</v>
      </c>
      <c r="D17" s="67">
        <v>52</v>
      </c>
      <c r="E17" s="67"/>
      <c r="F17" s="67">
        <f>D17*E17</f>
        <v>0</v>
      </c>
    </row>
    <row r="18" spans="1:6" s="16" customFormat="1" ht="25.5">
      <c r="A18" s="34"/>
      <c r="B18" s="41" t="s">
        <v>102</v>
      </c>
      <c r="C18" s="35" t="s">
        <v>28</v>
      </c>
      <c r="D18" s="67">
        <v>70</v>
      </c>
      <c r="E18" s="67"/>
      <c r="F18" s="67">
        <f>D18*E18</f>
        <v>0</v>
      </c>
    </row>
    <row r="19" spans="1:6" s="16" customFormat="1">
      <c r="A19" s="34"/>
      <c r="B19" s="41" t="s">
        <v>103</v>
      </c>
      <c r="C19" s="35" t="s">
        <v>28</v>
      </c>
      <c r="D19" s="67">
        <v>70</v>
      </c>
      <c r="E19" s="67"/>
      <c r="F19" s="67">
        <f>D19*E19</f>
        <v>0</v>
      </c>
    </row>
    <row r="20" spans="1:6" s="16" customFormat="1">
      <c r="A20" s="34"/>
      <c r="B20" s="41" t="s">
        <v>104</v>
      </c>
      <c r="C20" s="35" t="s">
        <v>28</v>
      </c>
      <c r="D20" s="67">
        <v>52</v>
      </c>
      <c r="E20" s="67"/>
      <c r="F20" s="67">
        <f>D20*E20</f>
        <v>0</v>
      </c>
    </row>
    <row r="21" spans="1:6" s="16" customFormat="1">
      <c r="A21" s="36"/>
      <c r="B21" s="42" t="s">
        <v>99</v>
      </c>
      <c r="C21" s="37" t="s">
        <v>28</v>
      </c>
      <c r="D21" s="68">
        <v>52</v>
      </c>
      <c r="E21" s="68"/>
      <c r="F21" s="68">
        <f>D21*E21</f>
        <v>0</v>
      </c>
    </row>
    <row r="22" spans="1:6" s="16" customFormat="1">
      <c r="A22" s="33" t="str">
        <f>$A$5&amp;(RIGHT(A16,1)+1)</f>
        <v>B.2.3</v>
      </c>
      <c r="B22" s="51" t="s">
        <v>152</v>
      </c>
      <c r="C22" s="40"/>
      <c r="D22" s="66"/>
      <c r="E22" s="66"/>
      <c r="F22" s="66"/>
    </row>
    <row r="23" spans="1:6" s="16" customFormat="1" ht="38.25">
      <c r="A23" s="34"/>
      <c r="B23" s="41" t="s">
        <v>153</v>
      </c>
      <c r="C23" s="35" t="s">
        <v>28</v>
      </c>
      <c r="D23" s="67">
        <v>55</v>
      </c>
      <c r="E23" s="67"/>
      <c r="F23" s="67">
        <f>D23*E23</f>
        <v>0</v>
      </c>
    </row>
    <row r="24" spans="1:6" s="16" customFormat="1" ht="25.5">
      <c r="A24" s="34"/>
      <c r="B24" s="41" t="s">
        <v>154</v>
      </c>
      <c r="C24" s="35" t="s">
        <v>28</v>
      </c>
      <c r="D24" s="67">
        <v>55</v>
      </c>
      <c r="E24" s="67"/>
      <c r="F24" s="67">
        <f>D24*E24</f>
        <v>0</v>
      </c>
    </row>
    <row r="25" spans="1:6" s="16" customFormat="1" ht="38.25">
      <c r="A25" s="34"/>
      <c r="B25" s="41" t="s">
        <v>273</v>
      </c>
      <c r="C25" s="35" t="s">
        <v>28</v>
      </c>
      <c r="D25" s="67">
        <v>55</v>
      </c>
      <c r="E25" s="67"/>
      <c r="F25" s="67">
        <f>D25*E25</f>
        <v>0</v>
      </c>
    </row>
    <row r="26" spans="1:6" s="16" customFormat="1">
      <c r="A26" s="29"/>
      <c r="B26" s="30" t="s">
        <v>183</v>
      </c>
      <c r="C26" s="31"/>
      <c r="D26" s="72"/>
      <c r="E26" s="71"/>
      <c r="F26" s="63">
        <f>SUM(F10:F25)</f>
        <v>0</v>
      </c>
    </row>
  </sheetData>
  <mergeCells count="2">
    <mergeCell ref="B7:F7"/>
    <mergeCell ref="B8:F8"/>
  </mergeCells>
  <pageMargins left="0.70866141732283472" right="0.70866141732283472" top="0.74803149606299213" bottom="0.74803149606299213" header="0.31496062992125984" footer="0.31496062992125984"/>
  <pageSetup paperSize="9" scale="95" firstPageNumber="35" orientation="portrait" r:id="rId1"/>
  <headerFooter>
    <oddHeader>&amp;LProjekt: VATROGASNI DOM ŠKRLJEVO
Troškovnik Građevinsko obrtničkih radova</oddHeader>
    <oddFooter>&amp;LZagreb, listopad 2018.&amp;R&amp;P od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4" tint="0.39997558519241921"/>
  </sheetPr>
  <dimension ref="A1:ALY39"/>
  <sheetViews>
    <sheetView view="pageBreakPreview" topLeftCell="A24" zoomScale="85" zoomScaleNormal="85" zoomScaleSheetLayoutView="85" workbookViewId="0">
      <selection activeCell="F39" sqref="F39"/>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3" width="9.140625" style="16" customWidth="1"/>
    <col min="1014" max="16384" width="7.42578125" style="5"/>
  </cols>
  <sheetData>
    <row r="1" spans="1:6" ht="25.5">
      <c r="A1" s="74" t="s">
        <v>12</v>
      </c>
      <c r="B1" s="75" t="s">
        <v>13</v>
      </c>
      <c r="C1" s="58" t="s">
        <v>317</v>
      </c>
      <c r="D1" s="76" t="s">
        <v>14</v>
      </c>
      <c r="E1" s="76" t="s">
        <v>319</v>
      </c>
      <c r="F1" s="76" t="s">
        <v>318</v>
      </c>
    </row>
    <row r="2" spans="1:6" s="16" customFormat="1">
      <c r="A2" s="20"/>
      <c r="B2" s="21"/>
      <c r="C2" s="22"/>
      <c r="D2" s="60"/>
      <c r="E2" s="60"/>
      <c r="F2" s="60"/>
    </row>
    <row r="3" spans="1:6" s="16" customFormat="1">
      <c r="A3" s="20" t="s">
        <v>173</v>
      </c>
      <c r="B3" s="21" t="s">
        <v>174</v>
      </c>
      <c r="C3" s="22"/>
      <c r="D3" s="60"/>
      <c r="E3" s="60"/>
      <c r="F3" s="60"/>
    </row>
    <row r="4" spans="1:6">
      <c r="A4" s="20"/>
      <c r="B4" s="21"/>
      <c r="C4" s="22"/>
      <c r="D4" s="60"/>
      <c r="E4" s="60"/>
      <c r="F4" s="60"/>
    </row>
    <row r="5" spans="1:6">
      <c r="A5" s="20" t="s">
        <v>176</v>
      </c>
      <c r="B5" s="21" t="s">
        <v>64</v>
      </c>
      <c r="C5" s="22"/>
      <c r="D5" s="60"/>
      <c r="E5" s="60"/>
      <c r="F5" s="60"/>
    </row>
    <row r="6" spans="1:6">
      <c r="A6" s="20"/>
      <c r="B6" s="21"/>
      <c r="C6" s="22"/>
      <c r="D6" s="60"/>
      <c r="E6" s="60"/>
      <c r="F6" s="60"/>
    </row>
    <row r="7" spans="1:6" ht="124.5" customHeight="1">
      <c r="A7" s="20"/>
      <c r="B7" s="1240" t="s">
        <v>209</v>
      </c>
      <c r="C7" s="1240"/>
      <c r="D7" s="1240"/>
      <c r="E7" s="1240"/>
      <c r="F7" s="1240"/>
    </row>
    <row r="8" spans="1:6" ht="44.25" customHeight="1">
      <c r="A8" s="20"/>
      <c r="B8" s="1240" t="s">
        <v>208</v>
      </c>
      <c r="C8" s="1240"/>
      <c r="D8" s="1240"/>
      <c r="E8" s="1240"/>
      <c r="F8" s="1240"/>
    </row>
    <row r="9" spans="1:6">
      <c r="A9" s="20"/>
      <c r="B9" s="1240" t="s">
        <v>340</v>
      </c>
      <c r="C9" s="1240"/>
      <c r="D9" s="1240"/>
      <c r="E9" s="1240"/>
      <c r="F9" s="1240"/>
    </row>
    <row r="10" spans="1:6" ht="66.75" customHeight="1">
      <c r="A10" s="20"/>
      <c r="B10" s="1240" t="s">
        <v>274</v>
      </c>
      <c r="C10" s="1240" t="s">
        <v>211</v>
      </c>
      <c r="D10" s="1240" t="s">
        <v>211</v>
      </c>
      <c r="E10" s="1240" t="s">
        <v>211</v>
      </c>
      <c r="F10" s="1240" t="s">
        <v>211</v>
      </c>
    </row>
    <row r="11" spans="1:6" ht="28.5" customHeight="1">
      <c r="A11" s="20"/>
      <c r="B11" s="1240" t="s">
        <v>212</v>
      </c>
      <c r="C11" s="1240" t="s">
        <v>212</v>
      </c>
      <c r="D11" s="1240" t="s">
        <v>212</v>
      </c>
      <c r="E11" s="1240" t="s">
        <v>212</v>
      </c>
      <c r="F11" s="1240" t="s">
        <v>212</v>
      </c>
    </row>
    <row r="12" spans="1:6" ht="37.5" customHeight="1">
      <c r="A12" s="20"/>
      <c r="B12" s="1240" t="s">
        <v>213</v>
      </c>
      <c r="C12" s="1240" t="s">
        <v>213</v>
      </c>
      <c r="D12" s="1240" t="s">
        <v>213</v>
      </c>
      <c r="E12" s="1240" t="s">
        <v>213</v>
      </c>
      <c r="F12" s="1240" t="s">
        <v>213</v>
      </c>
    </row>
    <row r="13" spans="1:6" ht="32.25" customHeight="1">
      <c r="A13" s="20"/>
      <c r="B13" s="1240" t="s">
        <v>337</v>
      </c>
      <c r="C13" s="1240" t="s">
        <v>214</v>
      </c>
      <c r="D13" s="1240" t="s">
        <v>214</v>
      </c>
      <c r="E13" s="1240" t="s">
        <v>214</v>
      </c>
      <c r="F13" s="1240" t="s">
        <v>214</v>
      </c>
    </row>
    <row r="14" spans="1:6" ht="27" customHeight="1">
      <c r="A14" s="20"/>
      <c r="B14" s="1240" t="s">
        <v>215</v>
      </c>
      <c r="C14" s="1240" t="s">
        <v>215</v>
      </c>
      <c r="D14" s="1240" t="s">
        <v>215</v>
      </c>
      <c r="E14" s="1240" t="s">
        <v>215</v>
      </c>
      <c r="F14" s="1240" t="s">
        <v>215</v>
      </c>
    </row>
    <row r="15" spans="1:6" ht="93" customHeight="1">
      <c r="A15" s="20"/>
      <c r="B15" s="1240" t="s">
        <v>275</v>
      </c>
      <c r="C15" s="1240" t="s">
        <v>216</v>
      </c>
      <c r="D15" s="1240" t="s">
        <v>216</v>
      </c>
      <c r="E15" s="1240" t="s">
        <v>216</v>
      </c>
      <c r="F15" s="1240" t="s">
        <v>216</v>
      </c>
    </row>
    <row r="16" spans="1:6" s="16" customFormat="1">
      <c r="A16" s="20"/>
      <c r="B16" s="21"/>
      <c r="C16" s="22"/>
      <c r="D16" s="60"/>
      <c r="E16" s="60"/>
      <c r="F16" s="60"/>
    </row>
    <row r="17" spans="1:6" s="16" customFormat="1" ht="63.75">
      <c r="A17" s="33" t="str">
        <f>$A$5&amp;1</f>
        <v>B.3.1</v>
      </c>
      <c r="B17" s="46" t="s">
        <v>276</v>
      </c>
      <c r="C17" s="40"/>
      <c r="D17" s="66"/>
      <c r="E17" s="66"/>
      <c r="F17" s="66"/>
    </row>
    <row r="18" spans="1:6" s="470" customFormat="1" ht="51">
      <c r="A18" s="524"/>
      <c r="B18" s="551" t="s">
        <v>61</v>
      </c>
      <c r="C18" s="526" t="s">
        <v>18</v>
      </c>
      <c r="D18" s="441">
        <v>190</v>
      </c>
      <c r="E18" s="441"/>
      <c r="F18" s="441">
        <f>D18*E18</f>
        <v>0</v>
      </c>
    </row>
    <row r="19" spans="1:6" s="470" customFormat="1" ht="51">
      <c r="A19" s="521"/>
      <c r="B19" s="544" t="s">
        <v>62</v>
      </c>
      <c r="C19" s="545" t="s">
        <v>18</v>
      </c>
      <c r="D19" s="546">
        <v>90</v>
      </c>
      <c r="E19" s="546"/>
      <c r="F19" s="546">
        <f>D19*E19</f>
        <v>0</v>
      </c>
    </row>
    <row r="20" spans="1:6" s="16" customFormat="1" ht="38.25">
      <c r="A20" s="524"/>
      <c r="B20" s="551" t="s">
        <v>83</v>
      </c>
      <c r="C20" s="526" t="s">
        <v>18</v>
      </c>
      <c r="D20" s="441">
        <f>0.6*3.5</f>
        <v>2.1</v>
      </c>
      <c r="E20" s="441"/>
      <c r="F20" s="441">
        <f>D20*E20</f>
        <v>0</v>
      </c>
    </row>
    <row r="21" spans="1:6" s="16" customFormat="1" ht="63.75">
      <c r="A21" s="521"/>
      <c r="B21" s="544" t="s">
        <v>135</v>
      </c>
      <c r="C21" s="545" t="s">
        <v>68</v>
      </c>
      <c r="D21" s="546">
        <v>38</v>
      </c>
      <c r="E21" s="546"/>
      <c r="F21" s="546">
        <f>D21*E21</f>
        <v>0</v>
      </c>
    </row>
    <row r="22" spans="1:6" s="16" customFormat="1" ht="63.75">
      <c r="A22" s="521" t="str">
        <f>$A$5&amp;(RIGHT(A17,1)+1)</f>
        <v>B.3.2</v>
      </c>
      <c r="B22" s="544" t="s">
        <v>331</v>
      </c>
      <c r="C22" s="545"/>
      <c r="D22" s="546"/>
      <c r="E22" s="546"/>
      <c r="F22" s="546"/>
    </row>
    <row r="23" spans="1:6" s="470" customFormat="1" ht="38.25">
      <c r="A23" s="528"/>
      <c r="B23" s="567" t="s">
        <v>134</v>
      </c>
      <c r="C23" s="530" t="s">
        <v>18</v>
      </c>
      <c r="D23" s="440">
        <v>51</v>
      </c>
      <c r="E23" s="440"/>
      <c r="F23" s="440">
        <f>D23*E23</f>
        <v>0</v>
      </c>
    </row>
    <row r="24" spans="1:6" s="16" customFormat="1" ht="14.25" customHeight="1">
      <c r="A24" s="521" t="str">
        <f>$A$5&amp;(RIGHT(A22,1)+1)</f>
        <v>B.3.3</v>
      </c>
      <c r="B24" s="544" t="s">
        <v>341</v>
      </c>
      <c r="C24" s="545"/>
      <c r="D24" s="546"/>
      <c r="E24" s="546"/>
      <c r="F24" s="546"/>
    </row>
    <row r="25" spans="1:6" s="470" customFormat="1" ht="38.25">
      <c r="A25" s="524"/>
      <c r="B25" s="551" t="s">
        <v>330</v>
      </c>
      <c r="C25" s="526" t="s">
        <v>18</v>
      </c>
      <c r="D25" s="441">
        <f>95</f>
        <v>95</v>
      </c>
      <c r="E25" s="441"/>
      <c r="F25" s="441">
        <f>D25*E25</f>
        <v>0</v>
      </c>
    </row>
    <row r="26" spans="1:6" s="16" customFormat="1" ht="51">
      <c r="A26" s="528"/>
      <c r="B26" s="567" t="s">
        <v>336</v>
      </c>
      <c r="C26" s="530" t="s">
        <v>18</v>
      </c>
      <c r="D26" s="440">
        <v>18</v>
      </c>
      <c r="E26" s="440"/>
      <c r="F26" s="440">
        <f>D26*E26</f>
        <v>0</v>
      </c>
    </row>
    <row r="27" spans="1:6" s="16" customFormat="1" ht="77.25" customHeight="1">
      <c r="A27" s="521" t="str">
        <f>$A$5&amp;(RIGHT(A24,1)+1)</f>
        <v>B.3.4</v>
      </c>
      <c r="B27" s="544" t="s">
        <v>339</v>
      </c>
      <c r="C27" s="545"/>
      <c r="D27" s="546"/>
      <c r="E27" s="546"/>
      <c r="F27" s="546"/>
    </row>
    <row r="28" spans="1:6" s="16" customFormat="1" ht="38.25">
      <c r="A28" s="524"/>
      <c r="B28" s="551" t="s">
        <v>160</v>
      </c>
      <c r="C28" s="526" t="s">
        <v>18</v>
      </c>
      <c r="D28" s="441">
        <v>72</v>
      </c>
      <c r="E28" s="441"/>
      <c r="F28" s="441">
        <f>D28*E28</f>
        <v>0</v>
      </c>
    </row>
    <row r="29" spans="1:6" s="16" customFormat="1" ht="38.25">
      <c r="A29" s="34"/>
      <c r="B29" s="47" t="s">
        <v>161</v>
      </c>
      <c r="C29" s="35" t="s">
        <v>18</v>
      </c>
      <c r="D29" s="67">
        <v>52</v>
      </c>
      <c r="E29" s="67"/>
      <c r="F29" s="67">
        <f>D29*E29</f>
        <v>0</v>
      </c>
    </row>
    <row r="30" spans="1:6" s="16" customFormat="1" ht="38.25">
      <c r="A30" s="34"/>
      <c r="B30" s="47" t="s">
        <v>162</v>
      </c>
      <c r="C30" s="35" t="s">
        <v>18</v>
      </c>
      <c r="D30" s="67">
        <v>35</v>
      </c>
      <c r="E30" s="67"/>
      <c r="F30" s="67">
        <f>D30*E30</f>
        <v>0</v>
      </c>
    </row>
    <row r="31" spans="1:6" s="16" customFormat="1">
      <c r="A31" s="34"/>
      <c r="B31" s="47"/>
      <c r="C31" s="35"/>
      <c r="D31" s="67"/>
      <c r="E31" s="67"/>
      <c r="F31" s="67"/>
    </row>
    <row r="32" spans="1:6" s="16" customFormat="1" ht="102">
      <c r="A32" s="33" t="str">
        <f>$A$5&amp;(RIGHT(A27,1)+1)</f>
        <v>B.3.5</v>
      </c>
      <c r="B32" s="46" t="s">
        <v>277</v>
      </c>
      <c r="C32" s="40"/>
      <c r="D32" s="66"/>
      <c r="E32" s="66"/>
      <c r="F32" s="66"/>
    </row>
    <row r="33" spans="1:6" s="16" customFormat="1" ht="25.5">
      <c r="A33" s="34"/>
      <c r="B33" s="47" t="s">
        <v>163</v>
      </c>
      <c r="C33" s="35" t="s">
        <v>18</v>
      </c>
      <c r="D33" s="67">
        <v>17</v>
      </c>
      <c r="E33" s="67"/>
      <c r="F33" s="67">
        <f t="shared" ref="F33:F38" si="0">D33*E33</f>
        <v>0</v>
      </c>
    </row>
    <row r="34" spans="1:6" s="16" customFormat="1" ht="51">
      <c r="A34" s="34"/>
      <c r="B34" s="47" t="s">
        <v>164</v>
      </c>
      <c r="C34" s="35" t="s">
        <v>18</v>
      </c>
      <c r="D34" s="67">
        <v>11</v>
      </c>
      <c r="E34" s="67"/>
      <c r="F34" s="67">
        <f t="shared" si="0"/>
        <v>0</v>
      </c>
    </row>
    <row r="35" spans="1:6" s="16" customFormat="1" ht="38.25">
      <c r="A35" s="34" t="str">
        <f>$A$5&amp;(RIGHT(A32,1)+1)</f>
        <v>B.3.6</v>
      </c>
      <c r="B35" s="47" t="s">
        <v>338</v>
      </c>
      <c r="C35" s="35" t="s">
        <v>18</v>
      </c>
      <c r="D35" s="67">
        <v>16</v>
      </c>
      <c r="E35" s="67"/>
      <c r="F35" s="67">
        <f t="shared" ref="F35" si="1">D35*E35</f>
        <v>0</v>
      </c>
    </row>
    <row r="36" spans="1:6" s="16" customFormat="1" ht="76.5">
      <c r="A36" s="34" t="str">
        <f>$A$5&amp;(RIGHT(A35,1)+1)</f>
        <v>B.3.7</v>
      </c>
      <c r="B36" s="48" t="s">
        <v>278</v>
      </c>
      <c r="C36" s="37" t="s">
        <v>18</v>
      </c>
      <c r="D36" s="68">
        <v>3.2</v>
      </c>
      <c r="E36" s="68"/>
      <c r="F36" s="68">
        <f t="shared" si="0"/>
        <v>0</v>
      </c>
    </row>
    <row r="37" spans="1:6" s="16" customFormat="1" ht="51">
      <c r="A37" s="34" t="str">
        <f>$A$5&amp;(RIGHT(A36,1)+1)</f>
        <v>B.3.8</v>
      </c>
      <c r="B37" s="45" t="s">
        <v>143</v>
      </c>
      <c r="C37" s="28" t="s">
        <v>114</v>
      </c>
      <c r="D37" s="62">
        <v>5</v>
      </c>
      <c r="E37" s="62"/>
      <c r="F37" s="62">
        <f t="shared" si="0"/>
        <v>0</v>
      </c>
    </row>
    <row r="38" spans="1:6" s="16" customFormat="1" ht="38.25">
      <c r="A38" s="34" t="str">
        <f>$A$5&amp;(RIGHT(A37,1)+1)</f>
        <v>B.3.9</v>
      </c>
      <c r="B38" s="45" t="s">
        <v>210</v>
      </c>
      <c r="C38" s="28" t="s">
        <v>114</v>
      </c>
      <c r="D38" s="62">
        <v>1</v>
      </c>
      <c r="E38" s="62"/>
      <c r="F38" s="62">
        <f t="shared" si="0"/>
        <v>0</v>
      </c>
    </row>
    <row r="39" spans="1:6" s="16" customFormat="1">
      <c r="A39" s="29"/>
      <c r="B39" s="44" t="s">
        <v>183</v>
      </c>
      <c r="C39" s="31"/>
      <c r="D39" s="72"/>
      <c r="E39" s="71"/>
      <c r="F39" s="63">
        <f>SUM(F17:F38)</f>
        <v>0</v>
      </c>
    </row>
  </sheetData>
  <mergeCells count="9">
    <mergeCell ref="B13:F13"/>
    <mergeCell ref="B14:F14"/>
    <mergeCell ref="B15:F15"/>
    <mergeCell ref="B7:F7"/>
    <mergeCell ref="B8:F8"/>
    <mergeCell ref="B10:F10"/>
    <mergeCell ref="B11:F11"/>
    <mergeCell ref="B12:F12"/>
    <mergeCell ref="B9:F9"/>
  </mergeCells>
  <pageMargins left="0.70866141732283472" right="0.70866141732283472" top="0.74803149606299213" bottom="0.74803149606299213" header="0.31496062992125984" footer="0.31496062992125984"/>
  <pageSetup paperSize="9" scale="95" firstPageNumber="36" orientation="portrait" r:id="rId1"/>
  <headerFooter>
    <oddHeader>&amp;LProjekt: VATROGASNI DOM ŠKRLJEVO
Troškovnik Građevinsko obrtničkih radova</oddHeader>
    <oddFooter>&amp;LZagreb, listopad 2018.&amp;R&amp;P od &amp;N</oddFooter>
  </headerFooter>
  <rowBreaks count="2" manualBreakCount="2">
    <brk id="15" max="5" man="1"/>
    <brk id="2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4" tint="0.39997558519241921"/>
  </sheetPr>
  <dimension ref="A1:ALY8"/>
  <sheetViews>
    <sheetView view="pageBreakPreview" zoomScale="115" zoomScaleNormal="100" zoomScaleSheetLayoutView="115" workbookViewId="0">
      <selection activeCell="F8" sqref="F8"/>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3" width="9.140625" style="16" customWidth="1"/>
    <col min="1014" max="16384" width="7.42578125" style="5"/>
  </cols>
  <sheetData>
    <row r="1" spans="1:6" ht="25.5">
      <c r="A1" s="74" t="s">
        <v>12</v>
      </c>
      <c r="B1" s="75" t="s">
        <v>13</v>
      </c>
      <c r="C1" s="58" t="s">
        <v>317</v>
      </c>
      <c r="D1" s="76" t="s">
        <v>14</v>
      </c>
      <c r="E1" s="76" t="s">
        <v>319</v>
      </c>
      <c r="F1" s="76" t="s">
        <v>318</v>
      </c>
    </row>
    <row r="2" spans="1:6" s="16" customFormat="1">
      <c r="A2" s="20"/>
      <c r="B2" s="21"/>
      <c r="C2" s="22"/>
      <c r="D2" s="60"/>
      <c r="E2" s="60"/>
      <c r="F2" s="60"/>
    </row>
    <row r="3" spans="1:6" s="16" customFormat="1">
      <c r="A3" s="20" t="s">
        <v>173</v>
      </c>
      <c r="B3" s="21" t="s">
        <v>174</v>
      </c>
      <c r="C3" s="22"/>
      <c r="D3" s="60"/>
      <c r="E3" s="60"/>
      <c r="F3" s="60"/>
    </row>
    <row r="4" spans="1:6">
      <c r="A4" s="20"/>
      <c r="B4" s="21"/>
      <c r="C4" s="22"/>
      <c r="D4" s="60"/>
      <c r="E4" s="60"/>
      <c r="F4" s="60"/>
    </row>
    <row r="5" spans="1:6">
      <c r="A5" s="20" t="s">
        <v>178</v>
      </c>
      <c r="B5" s="21" t="s">
        <v>63</v>
      </c>
      <c r="C5" s="22"/>
      <c r="D5" s="60"/>
      <c r="E5" s="60"/>
      <c r="F5" s="60"/>
    </row>
    <row r="6" spans="1:6" s="16" customFormat="1">
      <c r="A6" s="20"/>
      <c r="B6" s="21"/>
      <c r="C6" s="22"/>
      <c r="D6" s="60"/>
      <c r="E6" s="60"/>
      <c r="F6" s="60"/>
    </row>
    <row r="7" spans="1:6" s="470" customFormat="1" ht="96.75" customHeight="1">
      <c r="A7" s="521" t="str">
        <f>$A$5&amp;1</f>
        <v>B.4.1</v>
      </c>
      <c r="B7" s="543" t="s">
        <v>2047</v>
      </c>
      <c r="C7" s="519" t="s">
        <v>18</v>
      </c>
      <c r="D7" s="520">
        <f>171</f>
        <v>171</v>
      </c>
      <c r="E7" s="520"/>
      <c r="F7" s="520">
        <f>D7*E7</f>
        <v>0</v>
      </c>
    </row>
    <row r="8" spans="1:6" s="16" customFormat="1">
      <c r="A8" s="29"/>
      <c r="B8" s="44" t="s">
        <v>183</v>
      </c>
      <c r="C8" s="31"/>
      <c r="D8" s="72"/>
      <c r="E8" s="71"/>
      <c r="F8" s="63">
        <f>SUM(F7:F7)</f>
        <v>0</v>
      </c>
    </row>
  </sheetData>
  <pageMargins left="0.70866141732283472" right="0.70866141732283472" top="0.74803149606299213" bottom="0.74803149606299213" header="0.31496062992125984" footer="0.31496062992125984"/>
  <pageSetup paperSize="9" scale="95" firstPageNumber="39" orientation="portrait" r:id="rId1"/>
  <headerFooter>
    <oddHeader>&amp;LProjekt: VATROGASNI DOM ŠKRLJEVO
Troškovnik Građevinsko obrtničkih radova</oddHeader>
    <oddFooter>&amp;LZagreb, listopad 2018.&amp;R&amp;P od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4" tint="0.39997558519241921"/>
  </sheetPr>
  <dimension ref="A1:ALR41"/>
  <sheetViews>
    <sheetView view="pageBreakPreview" topLeftCell="A11" zoomScaleNormal="100" zoomScaleSheetLayoutView="100" workbookViewId="0">
      <selection activeCell="F41" sqref="F41"/>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06" width="9.140625" style="16" customWidth="1"/>
    <col min="1007" max="16384" width="7.42578125" style="5"/>
  </cols>
  <sheetData>
    <row r="1" spans="1:1006" ht="25.5">
      <c r="A1" s="74" t="s">
        <v>12</v>
      </c>
      <c r="B1" s="75" t="s">
        <v>13</v>
      </c>
      <c r="C1" s="58" t="s">
        <v>317</v>
      </c>
      <c r="D1" s="76" t="s">
        <v>14</v>
      </c>
      <c r="E1" s="76" t="s">
        <v>319</v>
      </c>
      <c r="F1" s="76" t="s">
        <v>318</v>
      </c>
    </row>
    <row r="2" spans="1:1006" s="16" customFormat="1">
      <c r="A2" s="20"/>
      <c r="B2" s="21"/>
      <c r="C2" s="22"/>
      <c r="D2" s="60"/>
      <c r="E2" s="60"/>
      <c r="F2" s="60"/>
    </row>
    <row r="3" spans="1:1006" s="16" customFormat="1">
      <c r="A3" s="20" t="s">
        <v>173</v>
      </c>
      <c r="B3" s="21" t="s">
        <v>174</v>
      </c>
      <c r="C3" s="22"/>
      <c r="D3" s="60"/>
      <c r="E3" s="60"/>
      <c r="F3" s="60"/>
    </row>
    <row r="4" spans="1:1006">
      <c r="A4" s="20"/>
      <c r="B4" s="21"/>
      <c r="C4" s="22"/>
      <c r="D4" s="60"/>
      <c r="E4" s="60"/>
      <c r="F4" s="60"/>
    </row>
    <row r="5" spans="1:1006">
      <c r="A5" s="20" t="s">
        <v>179</v>
      </c>
      <c r="B5" s="21" t="s">
        <v>35</v>
      </c>
      <c r="C5" s="22"/>
      <c r="D5" s="60"/>
      <c r="E5" s="60"/>
      <c r="F5" s="60"/>
    </row>
    <row r="6" spans="1:1006">
      <c r="A6" s="20"/>
      <c r="B6" s="21"/>
      <c r="C6" s="22"/>
      <c r="D6" s="60"/>
      <c r="E6" s="60"/>
      <c r="F6" s="60"/>
    </row>
    <row r="7" spans="1:1006" ht="112.5" customHeight="1">
      <c r="A7" s="20"/>
      <c r="B7" s="1241" t="s">
        <v>219</v>
      </c>
      <c r="C7" s="1242"/>
      <c r="D7" s="1242"/>
      <c r="E7" s="1242"/>
      <c r="F7" s="1243"/>
    </row>
    <row r="8" spans="1:1006">
      <c r="A8" s="20"/>
      <c r="B8" s="21"/>
      <c r="C8" s="22"/>
      <c r="D8" s="60"/>
      <c r="E8" s="60"/>
      <c r="F8" s="60"/>
    </row>
    <row r="9" spans="1:1006">
      <c r="A9" s="33" t="str">
        <f>$A$5&amp;1</f>
        <v>B.5.1</v>
      </c>
      <c r="B9" s="51" t="s">
        <v>93</v>
      </c>
      <c r="C9" s="40"/>
      <c r="D9" s="66"/>
      <c r="E9" s="66"/>
      <c r="F9" s="66"/>
    </row>
    <row r="10" spans="1:1006" s="469" customFormat="1" ht="102">
      <c r="A10" s="528"/>
      <c r="B10" s="568" t="s">
        <v>2040</v>
      </c>
      <c r="C10" s="530" t="s">
        <v>18</v>
      </c>
      <c r="D10" s="440">
        <v>920</v>
      </c>
      <c r="E10" s="440"/>
      <c r="F10" s="440">
        <f>D10*E10</f>
        <v>0</v>
      </c>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0"/>
      <c r="DV10" s="470"/>
      <c r="DW10" s="470"/>
      <c r="DX10" s="470"/>
      <c r="DY10" s="470"/>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0"/>
      <c r="GD10" s="470"/>
      <c r="GE10" s="470"/>
      <c r="GF10" s="470"/>
      <c r="GG10" s="470"/>
      <c r="GH10" s="470"/>
      <c r="GI10" s="470"/>
      <c r="GJ10" s="470"/>
      <c r="GK10" s="470"/>
      <c r="GL10" s="470"/>
      <c r="GM10" s="470"/>
      <c r="GN10" s="470"/>
      <c r="GO10" s="470"/>
      <c r="GP10" s="470"/>
      <c r="GQ10" s="470"/>
      <c r="GR10" s="470"/>
      <c r="GS10" s="470"/>
      <c r="GT10" s="470"/>
      <c r="GU10" s="470"/>
      <c r="GV10" s="470"/>
      <c r="GW10" s="470"/>
      <c r="GX10" s="470"/>
      <c r="GY10" s="470"/>
      <c r="GZ10" s="470"/>
      <c r="HA10" s="470"/>
      <c r="HB10" s="470"/>
      <c r="HC10" s="470"/>
      <c r="HD10" s="470"/>
      <c r="HE10" s="470"/>
      <c r="HF10" s="470"/>
      <c r="HG10" s="470"/>
      <c r="HH10" s="470"/>
      <c r="HI10" s="470"/>
      <c r="HJ10" s="470"/>
      <c r="HK10" s="470"/>
      <c r="HL10" s="470"/>
      <c r="HM10" s="470"/>
      <c r="HN10" s="470"/>
      <c r="HO10" s="470"/>
      <c r="HP10" s="470"/>
      <c r="HQ10" s="470"/>
      <c r="HR10" s="470"/>
      <c r="HS10" s="470"/>
      <c r="HT10" s="470"/>
      <c r="HU10" s="470"/>
      <c r="HV10" s="470"/>
      <c r="HW10" s="470"/>
      <c r="HX10" s="470"/>
      <c r="HY10" s="470"/>
      <c r="HZ10" s="470"/>
      <c r="IA10" s="470"/>
      <c r="IB10" s="470"/>
      <c r="IC10" s="470"/>
      <c r="ID10" s="470"/>
      <c r="IE10" s="470"/>
      <c r="IF10" s="470"/>
      <c r="IG10" s="470"/>
      <c r="IH10" s="470"/>
      <c r="II10" s="470"/>
      <c r="IJ10" s="470"/>
      <c r="IK10" s="470"/>
      <c r="IL10" s="470"/>
      <c r="IM10" s="470"/>
      <c r="IN10" s="470"/>
      <c r="IO10" s="470"/>
      <c r="IP10" s="470"/>
      <c r="IQ10" s="470"/>
      <c r="IR10" s="470"/>
      <c r="IS10" s="470"/>
      <c r="IT10" s="470"/>
      <c r="IU10" s="470"/>
      <c r="IV10" s="470"/>
      <c r="IW10" s="470"/>
      <c r="IX10" s="470"/>
      <c r="IY10" s="470"/>
      <c r="IZ10" s="470"/>
      <c r="JA10" s="470"/>
      <c r="JB10" s="470"/>
      <c r="JC10" s="470"/>
      <c r="JD10" s="470"/>
      <c r="JE10" s="470"/>
      <c r="JF10" s="470"/>
      <c r="JG10" s="470"/>
      <c r="JH10" s="470"/>
      <c r="JI10" s="470"/>
      <c r="JJ10" s="470"/>
      <c r="JK10" s="470"/>
      <c r="JL10" s="470"/>
      <c r="JM10" s="470"/>
      <c r="JN10" s="470"/>
      <c r="JO10" s="470"/>
      <c r="JP10" s="470"/>
      <c r="JQ10" s="470"/>
      <c r="JR10" s="470"/>
      <c r="JS10" s="470"/>
      <c r="JT10" s="470"/>
      <c r="JU10" s="470"/>
      <c r="JV10" s="470"/>
      <c r="JW10" s="470"/>
      <c r="JX10" s="470"/>
      <c r="JY10" s="470"/>
      <c r="JZ10" s="470"/>
      <c r="KA10" s="470"/>
      <c r="KB10" s="470"/>
      <c r="KC10" s="470"/>
      <c r="KD10" s="470"/>
      <c r="KE10" s="470"/>
      <c r="KF10" s="470"/>
      <c r="KG10" s="470"/>
      <c r="KH10" s="470"/>
      <c r="KI10" s="470"/>
      <c r="KJ10" s="470"/>
      <c r="KK10" s="470"/>
      <c r="KL10" s="470"/>
      <c r="KM10" s="470"/>
      <c r="KN10" s="470"/>
      <c r="KO10" s="470"/>
      <c r="KP10" s="470"/>
      <c r="KQ10" s="470"/>
      <c r="KR10" s="470"/>
      <c r="KS10" s="470"/>
      <c r="KT10" s="470"/>
      <c r="KU10" s="470"/>
      <c r="KV10" s="470"/>
      <c r="KW10" s="470"/>
      <c r="KX10" s="470"/>
      <c r="KY10" s="470"/>
      <c r="KZ10" s="470"/>
      <c r="LA10" s="470"/>
      <c r="LB10" s="470"/>
      <c r="LC10" s="470"/>
      <c r="LD10" s="470"/>
      <c r="LE10" s="470"/>
      <c r="LF10" s="470"/>
      <c r="LG10" s="470"/>
      <c r="LH10" s="470"/>
      <c r="LI10" s="470"/>
      <c r="LJ10" s="470"/>
      <c r="LK10" s="470"/>
      <c r="LL10" s="470"/>
      <c r="LM10" s="470"/>
      <c r="LN10" s="470"/>
      <c r="LO10" s="470"/>
      <c r="LP10" s="470"/>
      <c r="LQ10" s="470"/>
      <c r="LR10" s="470"/>
      <c r="LS10" s="470"/>
      <c r="LT10" s="470"/>
      <c r="LU10" s="470"/>
      <c r="LV10" s="470"/>
      <c r="LW10" s="470"/>
      <c r="LX10" s="470"/>
      <c r="LY10" s="470"/>
      <c r="LZ10" s="470"/>
      <c r="MA10" s="470"/>
      <c r="MB10" s="470"/>
      <c r="MC10" s="470"/>
      <c r="MD10" s="470"/>
      <c r="ME10" s="470"/>
      <c r="MF10" s="470"/>
      <c r="MG10" s="470"/>
      <c r="MH10" s="470"/>
      <c r="MI10" s="470"/>
      <c r="MJ10" s="470"/>
      <c r="MK10" s="470"/>
      <c r="ML10" s="470"/>
      <c r="MM10" s="470"/>
      <c r="MN10" s="470"/>
      <c r="MO10" s="470"/>
      <c r="MP10" s="470"/>
      <c r="MQ10" s="470"/>
      <c r="MR10" s="470"/>
      <c r="MS10" s="470"/>
      <c r="MT10" s="470"/>
      <c r="MU10" s="470"/>
      <c r="MV10" s="470"/>
      <c r="MW10" s="470"/>
      <c r="MX10" s="470"/>
      <c r="MY10" s="470"/>
      <c r="MZ10" s="470"/>
      <c r="NA10" s="470"/>
      <c r="NB10" s="470"/>
      <c r="NC10" s="470"/>
      <c r="ND10" s="470"/>
      <c r="NE10" s="470"/>
      <c r="NF10" s="470"/>
      <c r="NG10" s="470"/>
      <c r="NH10" s="470"/>
      <c r="NI10" s="470"/>
      <c r="NJ10" s="470"/>
      <c r="NK10" s="470"/>
      <c r="NL10" s="470"/>
      <c r="NM10" s="470"/>
      <c r="NN10" s="470"/>
      <c r="NO10" s="470"/>
      <c r="NP10" s="470"/>
      <c r="NQ10" s="470"/>
      <c r="NR10" s="470"/>
      <c r="NS10" s="470"/>
      <c r="NT10" s="470"/>
      <c r="NU10" s="470"/>
      <c r="NV10" s="470"/>
      <c r="NW10" s="470"/>
      <c r="NX10" s="470"/>
      <c r="NY10" s="470"/>
      <c r="NZ10" s="470"/>
      <c r="OA10" s="470"/>
      <c r="OB10" s="470"/>
      <c r="OC10" s="470"/>
      <c r="OD10" s="470"/>
      <c r="OE10" s="470"/>
      <c r="OF10" s="470"/>
      <c r="OG10" s="470"/>
      <c r="OH10" s="470"/>
      <c r="OI10" s="470"/>
      <c r="OJ10" s="470"/>
      <c r="OK10" s="470"/>
      <c r="OL10" s="470"/>
      <c r="OM10" s="470"/>
      <c r="ON10" s="470"/>
      <c r="OO10" s="470"/>
      <c r="OP10" s="470"/>
      <c r="OQ10" s="470"/>
      <c r="OR10" s="470"/>
      <c r="OS10" s="470"/>
      <c r="OT10" s="470"/>
      <c r="OU10" s="470"/>
      <c r="OV10" s="470"/>
      <c r="OW10" s="470"/>
      <c r="OX10" s="470"/>
      <c r="OY10" s="470"/>
      <c r="OZ10" s="470"/>
      <c r="PA10" s="470"/>
      <c r="PB10" s="470"/>
      <c r="PC10" s="470"/>
      <c r="PD10" s="470"/>
      <c r="PE10" s="470"/>
      <c r="PF10" s="470"/>
      <c r="PG10" s="470"/>
      <c r="PH10" s="470"/>
      <c r="PI10" s="470"/>
      <c r="PJ10" s="470"/>
      <c r="PK10" s="470"/>
      <c r="PL10" s="470"/>
      <c r="PM10" s="470"/>
      <c r="PN10" s="470"/>
      <c r="PO10" s="470"/>
      <c r="PP10" s="470"/>
      <c r="PQ10" s="470"/>
      <c r="PR10" s="470"/>
      <c r="PS10" s="470"/>
      <c r="PT10" s="470"/>
      <c r="PU10" s="470"/>
      <c r="PV10" s="470"/>
      <c r="PW10" s="470"/>
      <c r="PX10" s="470"/>
      <c r="PY10" s="470"/>
      <c r="PZ10" s="470"/>
      <c r="QA10" s="470"/>
      <c r="QB10" s="470"/>
      <c r="QC10" s="470"/>
      <c r="QD10" s="470"/>
      <c r="QE10" s="470"/>
      <c r="QF10" s="470"/>
      <c r="QG10" s="470"/>
      <c r="QH10" s="470"/>
      <c r="QI10" s="470"/>
      <c r="QJ10" s="470"/>
      <c r="QK10" s="470"/>
      <c r="QL10" s="470"/>
      <c r="QM10" s="470"/>
      <c r="QN10" s="470"/>
      <c r="QO10" s="470"/>
      <c r="QP10" s="470"/>
      <c r="QQ10" s="470"/>
      <c r="QR10" s="470"/>
      <c r="QS10" s="470"/>
      <c r="QT10" s="470"/>
      <c r="QU10" s="470"/>
      <c r="QV10" s="470"/>
      <c r="QW10" s="470"/>
      <c r="QX10" s="470"/>
      <c r="QY10" s="470"/>
      <c r="QZ10" s="470"/>
      <c r="RA10" s="470"/>
      <c r="RB10" s="470"/>
      <c r="RC10" s="470"/>
      <c r="RD10" s="470"/>
      <c r="RE10" s="470"/>
      <c r="RF10" s="470"/>
      <c r="RG10" s="470"/>
      <c r="RH10" s="470"/>
      <c r="RI10" s="470"/>
      <c r="RJ10" s="470"/>
      <c r="RK10" s="470"/>
      <c r="RL10" s="470"/>
      <c r="RM10" s="470"/>
      <c r="RN10" s="470"/>
      <c r="RO10" s="470"/>
      <c r="RP10" s="470"/>
      <c r="RQ10" s="470"/>
      <c r="RR10" s="470"/>
      <c r="RS10" s="470"/>
      <c r="RT10" s="470"/>
      <c r="RU10" s="470"/>
      <c r="RV10" s="470"/>
      <c r="RW10" s="470"/>
      <c r="RX10" s="470"/>
      <c r="RY10" s="470"/>
      <c r="RZ10" s="470"/>
      <c r="SA10" s="470"/>
      <c r="SB10" s="470"/>
      <c r="SC10" s="470"/>
      <c r="SD10" s="470"/>
      <c r="SE10" s="470"/>
      <c r="SF10" s="470"/>
      <c r="SG10" s="470"/>
      <c r="SH10" s="470"/>
      <c r="SI10" s="470"/>
      <c r="SJ10" s="470"/>
      <c r="SK10" s="470"/>
      <c r="SL10" s="470"/>
      <c r="SM10" s="470"/>
      <c r="SN10" s="470"/>
      <c r="SO10" s="470"/>
      <c r="SP10" s="470"/>
      <c r="SQ10" s="470"/>
      <c r="SR10" s="470"/>
      <c r="SS10" s="470"/>
      <c r="ST10" s="470"/>
      <c r="SU10" s="470"/>
      <c r="SV10" s="470"/>
      <c r="SW10" s="470"/>
      <c r="SX10" s="470"/>
      <c r="SY10" s="470"/>
      <c r="SZ10" s="470"/>
      <c r="TA10" s="470"/>
      <c r="TB10" s="470"/>
      <c r="TC10" s="470"/>
      <c r="TD10" s="470"/>
      <c r="TE10" s="470"/>
      <c r="TF10" s="470"/>
      <c r="TG10" s="470"/>
      <c r="TH10" s="470"/>
      <c r="TI10" s="470"/>
      <c r="TJ10" s="470"/>
      <c r="TK10" s="470"/>
      <c r="TL10" s="470"/>
      <c r="TM10" s="470"/>
      <c r="TN10" s="470"/>
      <c r="TO10" s="470"/>
      <c r="TP10" s="470"/>
      <c r="TQ10" s="470"/>
      <c r="TR10" s="470"/>
      <c r="TS10" s="470"/>
      <c r="TT10" s="470"/>
      <c r="TU10" s="470"/>
      <c r="TV10" s="470"/>
      <c r="TW10" s="470"/>
      <c r="TX10" s="470"/>
      <c r="TY10" s="470"/>
      <c r="TZ10" s="470"/>
      <c r="UA10" s="470"/>
      <c r="UB10" s="470"/>
      <c r="UC10" s="470"/>
      <c r="UD10" s="470"/>
      <c r="UE10" s="470"/>
      <c r="UF10" s="470"/>
      <c r="UG10" s="470"/>
      <c r="UH10" s="470"/>
      <c r="UI10" s="470"/>
      <c r="UJ10" s="470"/>
      <c r="UK10" s="470"/>
      <c r="UL10" s="470"/>
      <c r="UM10" s="470"/>
      <c r="UN10" s="470"/>
      <c r="UO10" s="470"/>
      <c r="UP10" s="470"/>
      <c r="UQ10" s="470"/>
      <c r="UR10" s="470"/>
      <c r="US10" s="470"/>
      <c r="UT10" s="470"/>
      <c r="UU10" s="470"/>
      <c r="UV10" s="470"/>
      <c r="UW10" s="470"/>
      <c r="UX10" s="470"/>
      <c r="UY10" s="470"/>
      <c r="UZ10" s="470"/>
      <c r="VA10" s="470"/>
      <c r="VB10" s="470"/>
      <c r="VC10" s="470"/>
      <c r="VD10" s="470"/>
      <c r="VE10" s="470"/>
      <c r="VF10" s="470"/>
      <c r="VG10" s="470"/>
      <c r="VH10" s="470"/>
      <c r="VI10" s="470"/>
      <c r="VJ10" s="470"/>
      <c r="VK10" s="470"/>
      <c r="VL10" s="470"/>
      <c r="VM10" s="470"/>
      <c r="VN10" s="470"/>
      <c r="VO10" s="470"/>
      <c r="VP10" s="470"/>
      <c r="VQ10" s="470"/>
      <c r="VR10" s="470"/>
      <c r="VS10" s="470"/>
      <c r="VT10" s="470"/>
      <c r="VU10" s="470"/>
      <c r="VV10" s="470"/>
      <c r="VW10" s="470"/>
      <c r="VX10" s="470"/>
      <c r="VY10" s="470"/>
      <c r="VZ10" s="470"/>
      <c r="WA10" s="470"/>
      <c r="WB10" s="470"/>
      <c r="WC10" s="470"/>
      <c r="WD10" s="470"/>
      <c r="WE10" s="470"/>
      <c r="WF10" s="470"/>
      <c r="WG10" s="470"/>
      <c r="WH10" s="470"/>
      <c r="WI10" s="470"/>
      <c r="WJ10" s="470"/>
      <c r="WK10" s="470"/>
      <c r="WL10" s="470"/>
      <c r="WM10" s="470"/>
      <c r="WN10" s="470"/>
      <c r="WO10" s="470"/>
      <c r="WP10" s="470"/>
      <c r="WQ10" s="470"/>
      <c r="WR10" s="470"/>
      <c r="WS10" s="470"/>
      <c r="WT10" s="470"/>
      <c r="WU10" s="470"/>
      <c r="WV10" s="470"/>
      <c r="WW10" s="470"/>
      <c r="WX10" s="470"/>
      <c r="WY10" s="470"/>
      <c r="WZ10" s="470"/>
      <c r="XA10" s="470"/>
      <c r="XB10" s="470"/>
      <c r="XC10" s="470"/>
      <c r="XD10" s="470"/>
      <c r="XE10" s="470"/>
      <c r="XF10" s="470"/>
      <c r="XG10" s="470"/>
      <c r="XH10" s="470"/>
      <c r="XI10" s="470"/>
      <c r="XJ10" s="470"/>
      <c r="XK10" s="470"/>
      <c r="XL10" s="470"/>
      <c r="XM10" s="470"/>
      <c r="XN10" s="470"/>
      <c r="XO10" s="470"/>
      <c r="XP10" s="470"/>
      <c r="XQ10" s="470"/>
      <c r="XR10" s="470"/>
      <c r="XS10" s="470"/>
      <c r="XT10" s="470"/>
      <c r="XU10" s="470"/>
      <c r="XV10" s="470"/>
      <c r="XW10" s="470"/>
      <c r="XX10" s="470"/>
      <c r="XY10" s="470"/>
      <c r="XZ10" s="470"/>
      <c r="YA10" s="470"/>
      <c r="YB10" s="470"/>
      <c r="YC10" s="470"/>
      <c r="YD10" s="470"/>
      <c r="YE10" s="470"/>
      <c r="YF10" s="470"/>
      <c r="YG10" s="470"/>
      <c r="YH10" s="470"/>
      <c r="YI10" s="470"/>
      <c r="YJ10" s="470"/>
      <c r="YK10" s="470"/>
      <c r="YL10" s="470"/>
      <c r="YM10" s="470"/>
      <c r="YN10" s="470"/>
      <c r="YO10" s="470"/>
      <c r="YP10" s="470"/>
      <c r="YQ10" s="470"/>
      <c r="YR10" s="470"/>
      <c r="YS10" s="470"/>
      <c r="YT10" s="470"/>
      <c r="YU10" s="470"/>
      <c r="YV10" s="470"/>
      <c r="YW10" s="470"/>
      <c r="YX10" s="470"/>
      <c r="YY10" s="470"/>
      <c r="YZ10" s="470"/>
      <c r="ZA10" s="470"/>
      <c r="ZB10" s="470"/>
      <c r="ZC10" s="470"/>
      <c r="ZD10" s="470"/>
      <c r="ZE10" s="470"/>
      <c r="ZF10" s="470"/>
      <c r="ZG10" s="470"/>
      <c r="ZH10" s="470"/>
      <c r="ZI10" s="470"/>
      <c r="ZJ10" s="470"/>
      <c r="ZK10" s="470"/>
      <c r="ZL10" s="470"/>
      <c r="ZM10" s="470"/>
      <c r="ZN10" s="470"/>
      <c r="ZO10" s="470"/>
      <c r="ZP10" s="470"/>
      <c r="ZQ10" s="470"/>
      <c r="ZR10" s="470"/>
      <c r="ZS10" s="470"/>
      <c r="ZT10" s="470"/>
      <c r="ZU10" s="470"/>
      <c r="ZV10" s="470"/>
      <c r="ZW10" s="470"/>
      <c r="ZX10" s="470"/>
      <c r="ZY10" s="470"/>
      <c r="ZZ10" s="470"/>
      <c r="AAA10" s="470"/>
      <c r="AAB10" s="470"/>
      <c r="AAC10" s="470"/>
      <c r="AAD10" s="470"/>
      <c r="AAE10" s="470"/>
      <c r="AAF10" s="470"/>
      <c r="AAG10" s="470"/>
      <c r="AAH10" s="470"/>
      <c r="AAI10" s="470"/>
      <c r="AAJ10" s="470"/>
      <c r="AAK10" s="470"/>
      <c r="AAL10" s="470"/>
      <c r="AAM10" s="470"/>
      <c r="AAN10" s="470"/>
      <c r="AAO10" s="470"/>
      <c r="AAP10" s="470"/>
      <c r="AAQ10" s="470"/>
      <c r="AAR10" s="470"/>
      <c r="AAS10" s="470"/>
      <c r="AAT10" s="470"/>
      <c r="AAU10" s="470"/>
      <c r="AAV10" s="470"/>
      <c r="AAW10" s="470"/>
      <c r="AAX10" s="470"/>
      <c r="AAY10" s="470"/>
      <c r="AAZ10" s="470"/>
      <c r="ABA10" s="470"/>
      <c r="ABB10" s="470"/>
      <c r="ABC10" s="470"/>
      <c r="ABD10" s="470"/>
      <c r="ABE10" s="470"/>
      <c r="ABF10" s="470"/>
      <c r="ABG10" s="470"/>
      <c r="ABH10" s="470"/>
      <c r="ABI10" s="470"/>
      <c r="ABJ10" s="470"/>
      <c r="ABK10" s="470"/>
      <c r="ABL10" s="470"/>
      <c r="ABM10" s="470"/>
      <c r="ABN10" s="470"/>
      <c r="ABO10" s="470"/>
      <c r="ABP10" s="470"/>
      <c r="ABQ10" s="470"/>
      <c r="ABR10" s="470"/>
      <c r="ABS10" s="470"/>
      <c r="ABT10" s="470"/>
      <c r="ABU10" s="470"/>
      <c r="ABV10" s="470"/>
      <c r="ABW10" s="470"/>
      <c r="ABX10" s="470"/>
      <c r="ABY10" s="470"/>
      <c r="ABZ10" s="470"/>
      <c r="ACA10" s="470"/>
      <c r="ACB10" s="470"/>
      <c r="ACC10" s="470"/>
      <c r="ACD10" s="470"/>
      <c r="ACE10" s="470"/>
      <c r="ACF10" s="470"/>
      <c r="ACG10" s="470"/>
      <c r="ACH10" s="470"/>
      <c r="ACI10" s="470"/>
      <c r="ACJ10" s="470"/>
      <c r="ACK10" s="470"/>
      <c r="ACL10" s="470"/>
      <c r="ACM10" s="470"/>
      <c r="ACN10" s="470"/>
      <c r="ACO10" s="470"/>
      <c r="ACP10" s="470"/>
      <c r="ACQ10" s="470"/>
      <c r="ACR10" s="470"/>
      <c r="ACS10" s="470"/>
      <c r="ACT10" s="470"/>
      <c r="ACU10" s="470"/>
      <c r="ACV10" s="470"/>
      <c r="ACW10" s="470"/>
      <c r="ACX10" s="470"/>
      <c r="ACY10" s="470"/>
      <c r="ACZ10" s="470"/>
      <c r="ADA10" s="470"/>
      <c r="ADB10" s="470"/>
      <c r="ADC10" s="470"/>
      <c r="ADD10" s="470"/>
      <c r="ADE10" s="470"/>
      <c r="ADF10" s="470"/>
      <c r="ADG10" s="470"/>
      <c r="ADH10" s="470"/>
      <c r="ADI10" s="470"/>
      <c r="ADJ10" s="470"/>
      <c r="ADK10" s="470"/>
      <c r="ADL10" s="470"/>
      <c r="ADM10" s="470"/>
      <c r="ADN10" s="470"/>
      <c r="ADO10" s="470"/>
      <c r="ADP10" s="470"/>
      <c r="ADQ10" s="470"/>
      <c r="ADR10" s="470"/>
      <c r="ADS10" s="470"/>
      <c r="ADT10" s="470"/>
      <c r="ADU10" s="470"/>
      <c r="ADV10" s="470"/>
      <c r="ADW10" s="470"/>
      <c r="ADX10" s="470"/>
      <c r="ADY10" s="470"/>
      <c r="ADZ10" s="470"/>
      <c r="AEA10" s="470"/>
      <c r="AEB10" s="470"/>
      <c r="AEC10" s="470"/>
      <c r="AED10" s="470"/>
      <c r="AEE10" s="470"/>
      <c r="AEF10" s="470"/>
      <c r="AEG10" s="470"/>
      <c r="AEH10" s="470"/>
      <c r="AEI10" s="470"/>
      <c r="AEJ10" s="470"/>
      <c r="AEK10" s="470"/>
      <c r="AEL10" s="470"/>
      <c r="AEM10" s="470"/>
      <c r="AEN10" s="470"/>
      <c r="AEO10" s="470"/>
      <c r="AEP10" s="470"/>
      <c r="AEQ10" s="470"/>
      <c r="AER10" s="470"/>
      <c r="AES10" s="470"/>
      <c r="AET10" s="470"/>
      <c r="AEU10" s="470"/>
      <c r="AEV10" s="470"/>
      <c r="AEW10" s="470"/>
      <c r="AEX10" s="470"/>
      <c r="AEY10" s="470"/>
      <c r="AEZ10" s="470"/>
      <c r="AFA10" s="470"/>
      <c r="AFB10" s="470"/>
      <c r="AFC10" s="470"/>
      <c r="AFD10" s="470"/>
      <c r="AFE10" s="470"/>
      <c r="AFF10" s="470"/>
      <c r="AFG10" s="470"/>
      <c r="AFH10" s="470"/>
      <c r="AFI10" s="470"/>
      <c r="AFJ10" s="470"/>
      <c r="AFK10" s="470"/>
      <c r="AFL10" s="470"/>
      <c r="AFM10" s="470"/>
      <c r="AFN10" s="470"/>
      <c r="AFO10" s="470"/>
      <c r="AFP10" s="470"/>
      <c r="AFQ10" s="470"/>
      <c r="AFR10" s="470"/>
      <c r="AFS10" s="470"/>
      <c r="AFT10" s="470"/>
      <c r="AFU10" s="470"/>
      <c r="AFV10" s="470"/>
      <c r="AFW10" s="470"/>
      <c r="AFX10" s="470"/>
      <c r="AFY10" s="470"/>
      <c r="AFZ10" s="470"/>
      <c r="AGA10" s="470"/>
      <c r="AGB10" s="470"/>
      <c r="AGC10" s="470"/>
      <c r="AGD10" s="470"/>
      <c r="AGE10" s="470"/>
      <c r="AGF10" s="470"/>
      <c r="AGG10" s="470"/>
      <c r="AGH10" s="470"/>
      <c r="AGI10" s="470"/>
      <c r="AGJ10" s="470"/>
      <c r="AGK10" s="470"/>
      <c r="AGL10" s="470"/>
      <c r="AGM10" s="470"/>
      <c r="AGN10" s="470"/>
      <c r="AGO10" s="470"/>
      <c r="AGP10" s="470"/>
      <c r="AGQ10" s="470"/>
      <c r="AGR10" s="470"/>
      <c r="AGS10" s="470"/>
      <c r="AGT10" s="470"/>
      <c r="AGU10" s="470"/>
      <c r="AGV10" s="470"/>
      <c r="AGW10" s="470"/>
      <c r="AGX10" s="470"/>
      <c r="AGY10" s="470"/>
      <c r="AGZ10" s="470"/>
      <c r="AHA10" s="470"/>
      <c r="AHB10" s="470"/>
      <c r="AHC10" s="470"/>
      <c r="AHD10" s="470"/>
      <c r="AHE10" s="470"/>
      <c r="AHF10" s="470"/>
      <c r="AHG10" s="470"/>
      <c r="AHH10" s="470"/>
      <c r="AHI10" s="470"/>
      <c r="AHJ10" s="470"/>
      <c r="AHK10" s="470"/>
      <c r="AHL10" s="470"/>
      <c r="AHM10" s="470"/>
      <c r="AHN10" s="470"/>
      <c r="AHO10" s="470"/>
      <c r="AHP10" s="470"/>
      <c r="AHQ10" s="470"/>
      <c r="AHR10" s="470"/>
      <c r="AHS10" s="470"/>
      <c r="AHT10" s="470"/>
      <c r="AHU10" s="470"/>
      <c r="AHV10" s="470"/>
      <c r="AHW10" s="470"/>
      <c r="AHX10" s="470"/>
      <c r="AHY10" s="470"/>
      <c r="AHZ10" s="470"/>
      <c r="AIA10" s="470"/>
      <c r="AIB10" s="470"/>
      <c r="AIC10" s="470"/>
      <c r="AID10" s="470"/>
      <c r="AIE10" s="470"/>
      <c r="AIF10" s="470"/>
      <c r="AIG10" s="470"/>
      <c r="AIH10" s="470"/>
      <c r="AII10" s="470"/>
      <c r="AIJ10" s="470"/>
      <c r="AIK10" s="470"/>
      <c r="AIL10" s="470"/>
      <c r="AIM10" s="470"/>
      <c r="AIN10" s="470"/>
      <c r="AIO10" s="470"/>
      <c r="AIP10" s="470"/>
      <c r="AIQ10" s="470"/>
      <c r="AIR10" s="470"/>
      <c r="AIS10" s="470"/>
      <c r="AIT10" s="470"/>
      <c r="AIU10" s="470"/>
      <c r="AIV10" s="470"/>
      <c r="AIW10" s="470"/>
      <c r="AIX10" s="470"/>
      <c r="AIY10" s="470"/>
      <c r="AIZ10" s="470"/>
      <c r="AJA10" s="470"/>
      <c r="AJB10" s="470"/>
      <c r="AJC10" s="470"/>
      <c r="AJD10" s="470"/>
      <c r="AJE10" s="470"/>
      <c r="AJF10" s="470"/>
      <c r="AJG10" s="470"/>
      <c r="AJH10" s="470"/>
      <c r="AJI10" s="470"/>
      <c r="AJJ10" s="470"/>
      <c r="AJK10" s="470"/>
      <c r="AJL10" s="470"/>
      <c r="AJM10" s="470"/>
      <c r="AJN10" s="470"/>
      <c r="AJO10" s="470"/>
      <c r="AJP10" s="470"/>
      <c r="AJQ10" s="470"/>
      <c r="AJR10" s="470"/>
      <c r="AJS10" s="470"/>
      <c r="AJT10" s="470"/>
      <c r="AJU10" s="470"/>
      <c r="AJV10" s="470"/>
      <c r="AJW10" s="470"/>
      <c r="AJX10" s="470"/>
      <c r="AJY10" s="470"/>
      <c r="AJZ10" s="470"/>
      <c r="AKA10" s="470"/>
      <c r="AKB10" s="470"/>
      <c r="AKC10" s="470"/>
      <c r="AKD10" s="470"/>
      <c r="AKE10" s="470"/>
      <c r="AKF10" s="470"/>
      <c r="AKG10" s="470"/>
      <c r="AKH10" s="470"/>
      <c r="AKI10" s="470"/>
      <c r="AKJ10" s="470"/>
      <c r="AKK10" s="470"/>
      <c r="AKL10" s="470"/>
      <c r="AKM10" s="470"/>
      <c r="AKN10" s="470"/>
      <c r="AKO10" s="470"/>
      <c r="AKP10" s="470"/>
      <c r="AKQ10" s="470"/>
      <c r="AKR10" s="470"/>
      <c r="AKS10" s="470"/>
      <c r="AKT10" s="470"/>
      <c r="AKU10" s="470"/>
      <c r="AKV10" s="470"/>
      <c r="AKW10" s="470"/>
      <c r="AKX10" s="470"/>
      <c r="AKY10" s="470"/>
      <c r="AKZ10" s="470"/>
      <c r="ALA10" s="470"/>
      <c r="ALB10" s="470"/>
      <c r="ALC10" s="470"/>
      <c r="ALD10" s="470"/>
      <c r="ALE10" s="470"/>
      <c r="ALF10" s="470"/>
      <c r="ALG10" s="470"/>
      <c r="ALH10" s="470"/>
      <c r="ALI10" s="470"/>
      <c r="ALJ10" s="470"/>
      <c r="ALK10" s="470"/>
      <c r="ALL10" s="470"/>
      <c r="ALM10" s="470"/>
      <c r="ALN10" s="470"/>
      <c r="ALO10" s="470"/>
      <c r="ALP10" s="470"/>
      <c r="ALQ10" s="470"/>
      <c r="ALR10" s="470"/>
    </row>
    <row r="11" spans="1:1006">
      <c r="A11" s="33" t="str">
        <f>$A$5&amp;(RIGHT(A9,1)+1)</f>
        <v>B.5.2</v>
      </c>
      <c r="B11" s="51" t="s">
        <v>84</v>
      </c>
      <c r="C11" s="40"/>
      <c r="D11" s="66"/>
      <c r="E11" s="66"/>
      <c r="F11" s="66"/>
    </row>
    <row r="12" spans="1:1006">
      <c r="A12" s="34"/>
      <c r="B12" s="41" t="s">
        <v>279</v>
      </c>
      <c r="C12" s="35"/>
      <c r="D12" s="67"/>
      <c r="E12" s="67"/>
      <c r="F12" s="67"/>
    </row>
    <row r="13" spans="1:1006" ht="25.5">
      <c r="A13" s="34"/>
      <c r="B13" s="52" t="s">
        <v>342</v>
      </c>
      <c r="C13" s="35"/>
      <c r="D13" s="67"/>
      <c r="E13" s="67"/>
      <c r="F13" s="67"/>
    </row>
    <row r="14" spans="1:1006">
      <c r="A14" s="34"/>
      <c r="B14" s="52" t="s">
        <v>144</v>
      </c>
      <c r="C14" s="35"/>
      <c r="D14" s="67"/>
      <c r="E14" s="67"/>
      <c r="F14" s="67"/>
    </row>
    <row r="15" spans="1:1006">
      <c r="A15" s="34"/>
      <c r="B15" s="52" t="s">
        <v>145</v>
      </c>
      <c r="C15" s="35"/>
      <c r="D15" s="67"/>
      <c r="E15" s="67"/>
      <c r="F15" s="67"/>
    </row>
    <row r="16" spans="1:1006">
      <c r="A16" s="34"/>
      <c r="B16" s="52" t="s">
        <v>146</v>
      </c>
      <c r="C16" s="35"/>
      <c r="D16" s="67"/>
      <c r="E16" s="67"/>
      <c r="F16" s="67"/>
    </row>
    <row r="17" spans="1:1006" ht="25.5">
      <c r="A17" s="34"/>
      <c r="B17" s="52" t="s">
        <v>147</v>
      </c>
      <c r="C17" s="35"/>
      <c r="D17" s="67"/>
      <c r="E17" s="67"/>
      <c r="F17" s="67"/>
    </row>
    <row r="18" spans="1:1006">
      <c r="A18" s="34"/>
      <c r="B18" s="52" t="s">
        <v>148</v>
      </c>
      <c r="C18" s="35"/>
      <c r="D18" s="67"/>
      <c r="E18" s="67"/>
      <c r="F18" s="67"/>
    </row>
    <row r="19" spans="1:1006" ht="25.5">
      <c r="A19" s="34"/>
      <c r="B19" s="41" t="s">
        <v>29</v>
      </c>
      <c r="C19" s="35"/>
      <c r="D19" s="67"/>
      <c r="E19" s="67"/>
      <c r="F19" s="67"/>
    </row>
    <row r="20" spans="1:1006" s="469" customFormat="1">
      <c r="A20" s="528"/>
      <c r="B20" s="568" t="s">
        <v>85</v>
      </c>
      <c r="C20" s="530" t="s">
        <v>18</v>
      </c>
      <c r="D20" s="440">
        <v>150</v>
      </c>
      <c r="E20" s="440"/>
      <c r="F20" s="440">
        <f>D20*E20</f>
        <v>0</v>
      </c>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70"/>
      <c r="CE20" s="470"/>
      <c r="CF20" s="470"/>
      <c r="CG20" s="470"/>
      <c r="CH20" s="470"/>
      <c r="CI20" s="470"/>
      <c r="CJ20" s="470"/>
      <c r="CK20" s="470"/>
      <c r="CL20" s="470"/>
      <c r="CM20" s="470"/>
      <c r="CN20" s="470"/>
      <c r="CO20" s="470"/>
      <c r="CP20" s="470"/>
      <c r="CQ20" s="470"/>
      <c r="CR20" s="470"/>
      <c r="CS20" s="470"/>
      <c r="CT20" s="470"/>
      <c r="CU20" s="470"/>
      <c r="CV20" s="470"/>
      <c r="CW20" s="470"/>
      <c r="CX20" s="470"/>
      <c r="CY20" s="470"/>
      <c r="CZ20" s="470"/>
      <c r="DA20" s="470"/>
      <c r="DB20" s="470"/>
      <c r="DC20" s="470"/>
      <c r="DD20" s="470"/>
      <c r="DE20" s="470"/>
      <c r="DF20" s="470"/>
      <c r="DG20" s="470"/>
      <c r="DH20" s="470"/>
      <c r="DI20" s="470"/>
      <c r="DJ20" s="470"/>
      <c r="DK20" s="470"/>
      <c r="DL20" s="470"/>
      <c r="DM20" s="470"/>
      <c r="DN20" s="470"/>
      <c r="DO20" s="470"/>
      <c r="DP20" s="470"/>
      <c r="DQ20" s="470"/>
      <c r="DR20" s="470"/>
      <c r="DS20" s="470"/>
      <c r="DT20" s="470"/>
      <c r="DU20" s="470"/>
      <c r="DV20" s="470"/>
      <c r="DW20" s="470"/>
      <c r="DX20" s="470"/>
      <c r="DY20" s="470"/>
      <c r="DZ20" s="470"/>
      <c r="EA20" s="470"/>
      <c r="EB20" s="470"/>
      <c r="EC20" s="470"/>
      <c r="ED20" s="470"/>
      <c r="EE20" s="470"/>
      <c r="EF20" s="470"/>
      <c r="EG20" s="470"/>
      <c r="EH20" s="470"/>
      <c r="EI20" s="470"/>
      <c r="EJ20" s="470"/>
      <c r="EK20" s="470"/>
      <c r="EL20" s="470"/>
      <c r="EM20" s="470"/>
      <c r="EN20" s="470"/>
      <c r="EO20" s="470"/>
      <c r="EP20" s="470"/>
      <c r="EQ20" s="470"/>
      <c r="ER20" s="470"/>
      <c r="ES20" s="470"/>
      <c r="ET20" s="470"/>
      <c r="EU20" s="470"/>
      <c r="EV20" s="470"/>
      <c r="EW20" s="470"/>
      <c r="EX20" s="470"/>
      <c r="EY20" s="470"/>
      <c r="EZ20" s="470"/>
      <c r="FA20" s="470"/>
      <c r="FB20" s="470"/>
      <c r="FC20" s="470"/>
      <c r="FD20" s="470"/>
      <c r="FE20" s="470"/>
      <c r="FF20" s="470"/>
      <c r="FG20" s="470"/>
      <c r="FH20" s="470"/>
      <c r="FI20" s="470"/>
      <c r="FJ20" s="470"/>
      <c r="FK20" s="470"/>
      <c r="FL20" s="470"/>
      <c r="FM20" s="470"/>
      <c r="FN20" s="470"/>
      <c r="FO20" s="470"/>
      <c r="FP20" s="470"/>
      <c r="FQ20" s="470"/>
      <c r="FR20" s="470"/>
      <c r="FS20" s="470"/>
      <c r="FT20" s="470"/>
      <c r="FU20" s="470"/>
      <c r="FV20" s="470"/>
      <c r="FW20" s="470"/>
      <c r="FX20" s="470"/>
      <c r="FY20" s="470"/>
      <c r="FZ20" s="470"/>
      <c r="GA20" s="470"/>
      <c r="GB20" s="470"/>
      <c r="GC20" s="470"/>
      <c r="GD20" s="470"/>
      <c r="GE20" s="470"/>
      <c r="GF20" s="470"/>
      <c r="GG20" s="470"/>
      <c r="GH20" s="470"/>
      <c r="GI20" s="470"/>
      <c r="GJ20" s="470"/>
      <c r="GK20" s="470"/>
      <c r="GL20" s="470"/>
      <c r="GM20" s="470"/>
      <c r="GN20" s="470"/>
      <c r="GO20" s="470"/>
      <c r="GP20" s="470"/>
      <c r="GQ20" s="470"/>
      <c r="GR20" s="470"/>
      <c r="GS20" s="470"/>
      <c r="GT20" s="470"/>
      <c r="GU20" s="470"/>
      <c r="GV20" s="470"/>
      <c r="GW20" s="470"/>
      <c r="GX20" s="470"/>
      <c r="GY20" s="470"/>
      <c r="GZ20" s="470"/>
      <c r="HA20" s="470"/>
      <c r="HB20" s="470"/>
      <c r="HC20" s="470"/>
      <c r="HD20" s="470"/>
      <c r="HE20" s="470"/>
      <c r="HF20" s="470"/>
      <c r="HG20" s="470"/>
      <c r="HH20" s="470"/>
      <c r="HI20" s="470"/>
      <c r="HJ20" s="470"/>
      <c r="HK20" s="470"/>
      <c r="HL20" s="470"/>
      <c r="HM20" s="470"/>
      <c r="HN20" s="470"/>
      <c r="HO20" s="470"/>
      <c r="HP20" s="470"/>
      <c r="HQ20" s="470"/>
      <c r="HR20" s="470"/>
      <c r="HS20" s="470"/>
      <c r="HT20" s="470"/>
      <c r="HU20" s="470"/>
      <c r="HV20" s="470"/>
      <c r="HW20" s="470"/>
      <c r="HX20" s="470"/>
      <c r="HY20" s="470"/>
      <c r="HZ20" s="470"/>
      <c r="IA20" s="470"/>
      <c r="IB20" s="470"/>
      <c r="IC20" s="470"/>
      <c r="ID20" s="470"/>
      <c r="IE20" s="470"/>
      <c r="IF20" s="470"/>
      <c r="IG20" s="470"/>
      <c r="IH20" s="470"/>
      <c r="II20" s="470"/>
      <c r="IJ20" s="470"/>
      <c r="IK20" s="470"/>
      <c r="IL20" s="470"/>
      <c r="IM20" s="470"/>
      <c r="IN20" s="470"/>
      <c r="IO20" s="470"/>
      <c r="IP20" s="470"/>
      <c r="IQ20" s="470"/>
      <c r="IR20" s="470"/>
      <c r="IS20" s="470"/>
      <c r="IT20" s="470"/>
      <c r="IU20" s="470"/>
      <c r="IV20" s="470"/>
      <c r="IW20" s="470"/>
      <c r="IX20" s="470"/>
      <c r="IY20" s="470"/>
      <c r="IZ20" s="470"/>
      <c r="JA20" s="470"/>
      <c r="JB20" s="470"/>
      <c r="JC20" s="470"/>
      <c r="JD20" s="470"/>
      <c r="JE20" s="470"/>
      <c r="JF20" s="470"/>
      <c r="JG20" s="470"/>
      <c r="JH20" s="470"/>
      <c r="JI20" s="470"/>
      <c r="JJ20" s="470"/>
      <c r="JK20" s="470"/>
      <c r="JL20" s="470"/>
      <c r="JM20" s="470"/>
      <c r="JN20" s="470"/>
      <c r="JO20" s="470"/>
      <c r="JP20" s="470"/>
      <c r="JQ20" s="470"/>
      <c r="JR20" s="470"/>
      <c r="JS20" s="470"/>
      <c r="JT20" s="470"/>
      <c r="JU20" s="470"/>
      <c r="JV20" s="470"/>
      <c r="JW20" s="470"/>
      <c r="JX20" s="470"/>
      <c r="JY20" s="470"/>
      <c r="JZ20" s="470"/>
      <c r="KA20" s="470"/>
      <c r="KB20" s="470"/>
      <c r="KC20" s="470"/>
      <c r="KD20" s="470"/>
      <c r="KE20" s="470"/>
      <c r="KF20" s="470"/>
      <c r="KG20" s="470"/>
      <c r="KH20" s="470"/>
      <c r="KI20" s="470"/>
      <c r="KJ20" s="470"/>
      <c r="KK20" s="470"/>
      <c r="KL20" s="470"/>
      <c r="KM20" s="470"/>
      <c r="KN20" s="470"/>
      <c r="KO20" s="470"/>
      <c r="KP20" s="470"/>
      <c r="KQ20" s="470"/>
      <c r="KR20" s="470"/>
      <c r="KS20" s="470"/>
      <c r="KT20" s="470"/>
      <c r="KU20" s="470"/>
      <c r="KV20" s="470"/>
      <c r="KW20" s="470"/>
      <c r="KX20" s="470"/>
      <c r="KY20" s="470"/>
      <c r="KZ20" s="470"/>
      <c r="LA20" s="470"/>
      <c r="LB20" s="470"/>
      <c r="LC20" s="470"/>
      <c r="LD20" s="470"/>
      <c r="LE20" s="470"/>
      <c r="LF20" s="470"/>
      <c r="LG20" s="470"/>
      <c r="LH20" s="470"/>
      <c r="LI20" s="470"/>
      <c r="LJ20" s="470"/>
      <c r="LK20" s="470"/>
      <c r="LL20" s="470"/>
      <c r="LM20" s="470"/>
      <c r="LN20" s="470"/>
      <c r="LO20" s="470"/>
      <c r="LP20" s="470"/>
      <c r="LQ20" s="470"/>
      <c r="LR20" s="470"/>
      <c r="LS20" s="470"/>
      <c r="LT20" s="470"/>
      <c r="LU20" s="470"/>
      <c r="LV20" s="470"/>
      <c r="LW20" s="470"/>
      <c r="LX20" s="470"/>
      <c r="LY20" s="470"/>
      <c r="LZ20" s="470"/>
      <c r="MA20" s="470"/>
      <c r="MB20" s="470"/>
      <c r="MC20" s="470"/>
      <c r="MD20" s="470"/>
      <c r="ME20" s="470"/>
      <c r="MF20" s="470"/>
      <c r="MG20" s="470"/>
      <c r="MH20" s="470"/>
      <c r="MI20" s="470"/>
      <c r="MJ20" s="470"/>
      <c r="MK20" s="470"/>
      <c r="ML20" s="470"/>
      <c r="MM20" s="470"/>
      <c r="MN20" s="470"/>
      <c r="MO20" s="470"/>
      <c r="MP20" s="470"/>
      <c r="MQ20" s="470"/>
      <c r="MR20" s="470"/>
      <c r="MS20" s="470"/>
      <c r="MT20" s="470"/>
      <c r="MU20" s="470"/>
      <c r="MV20" s="470"/>
      <c r="MW20" s="470"/>
      <c r="MX20" s="470"/>
      <c r="MY20" s="470"/>
      <c r="MZ20" s="470"/>
      <c r="NA20" s="470"/>
      <c r="NB20" s="470"/>
      <c r="NC20" s="470"/>
      <c r="ND20" s="470"/>
      <c r="NE20" s="470"/>
      <c r="NF20" s="470"/>
      <c r="NG20" s="470"/>
      <c r="NH20" s="470"/>
      <c r="NI20" s="470"/>
      <c r="NJ20" s="470"/>
      <c r="NK20" s="470"/>
      <c r="NL20" s="470"/>
      <c r="NM20" s="470"/>
      <c r="NN20" s="470"/>
      <c r="NO20" s="470"/>
      <c r="NP20" s="470"/>
      <c r="NQ20" s="470"/>
      <c r="NR20" s="470"/>
      <c r="NS20" s="470"/>
      <c r="NT20" s="470"/>
      <c r="NU20" s="470"/>
      <c r="NV20" s="470"/>
      <c r="NW20" s="470"/>
      <c r="NX20" s="470"/>
      <c r="NY20" s="470"/>
      <c r="NZ20" s="470"/>
      <c r="OA20" s="470"/>
      <c r="OB20" s="470"/>
      <c r="OC20" s="470"/>
      <c r="OD20" s="470"/>
      <c r="OE20" s="470"/>
      <c r="OF20" s="470"/>
      <c r="OG20" s="470"/>
      <c r="OH20" s="470"/>
      <c r="OI20" s="470"/>
      <c r="OJ20" s="470"/>
      <c r="OK20" s="470"/>
      <c r="OL20" s="470"/>
      <c r="OM20" s="470"/>
      <c r="ON20" s="470"/>
      <c r="OO20" s="470"/>
      <c r="OP20" s="470"/>
      <c r="OQ20" s="470"/>
      <c r="OR20" s="470"/>
      <c r="OS20" s="470"/>
      <c r="OT20" s="470"/>
      <c r="OU20" s="470"/>
      <c r="OV20" s="470"/>
      <c r="OW20" s="470"/>
      <c r="OX20" s="470"/>
      <c r="OY20" s="470"/>
      <c r="OZ20" s="470"/>
      <c r="PA20" s="470"/>
      <c r="PB20" s="470"/>
      <c r="PC20" s="470"/>
      <c r="PD20" s="470"/>
      <c r="PE20" s="470"/>
      <c r="PF20" s="470"/>
      <c r="PG20" s="470"/>
      <c r="PH20" s="470"/>
      <c r="PI20" s="470"/>
      <c r="PJ20" s="470"/>
      <c r="PK20" s="470"/>
      <c r="PL20" s="470"/>
      <c r="PM20" s="470"/>
      <c r="PN20" s="470"/>
      <c r="PO20" s="470"/>
      <c r="PP20" s="470"/>
      <c r="PQ20" s="470"/>
      <c r="PR20" s="470"/>
      <c r="PS20" s="470"/>
      <c r="PT20" s="470"/>
      <c r="PU20" s="470"/>
      <c r="PV20" s="470"/>
      <c r="PW20" s="470"/>
      <c r="PX20" s="470"/>
      <c r="PY20" s="470"/>
      <c r="PZ20" s="470"/>
      <c r="QA20" s="470"/>
      <c r="QB20" s="470"/>
      <c r="QC20" s="470"/>
      <c r="QD20" s="470"/>
      <c r="QE20" s="470"/>
      <c r="QF20" s="470"/>
      <c r="QG20" s="470"/>
      <c r="QH20" s="470"/>
      <c r="QI20" s="470"/>
      <c r="QJ20" s="470"/>
      <c r="QK20" s="470"/>
      <c r="QL20" s="470"/>
      <c r="QM20" s="470"/>
      <c r="QN20" s="470"/>
      <c r="QO20" s="470"/>
      <c r="QP20" s="470"/>
      <c r="QQ20" s="470"/>
      <c r="QR20" s="470"/>
      <c r="QS20" s="470"/>
      <c r="QT20" s="470"/>
      <c r="QU20" s="470"/>
      <c r="QV20" s="470"/>
      <c r="QW20" s="470"/>
      <c r="QX20" s="470"/>
      <c r="QY20" s="470"/>
      <c r="QZ20" s="470"/>
      <c r="RA20" s="470"/>
      <c r="RB20" s="470"/>
      <c r="RC20" s="470"/>
      <c r="RD20" s="470"/>
      <c r="RE20" s="470"/>
      <c r="RF20" s="470"/>
      <c r="RG20" s="470"/>
      <c r="RH20" s="470"/>
      <c r="RI20" s="470"/>
      <c r="RJ20" s="470"/>
      <c r="RK20" s="470"/>
      <c r="RL20" s="470"/>
      <c r="RM20" s="470"/>
      <c r="RN20" s="470"/>
      <c r="RO20" s="470"/>
      <c r="RP20" s="470"/>
      <c r="RQ20" s="470"/>
      <c r="RR20" s="470"/>
      <c r="RS20" s="470"/>
      <c r="RT20" s="470"/>
      <c r="RU20" s="470"/>
      <c r="RV20" s="470"/>
      <c r="RW20" s="470"/>
      <c r="RX20" s="470"/>
      <c r="RY20" s="470"/>
      <c r="RZ20" s="470"/>
      <c r="SA20" s="470"/>
      <c r="SB20" s="470"/>
      <c r="SC20" s="470"/>
      <c r="SD20" s="470"/>
      <c r="SE20" s="470"/>
      <c r="SF20" s="470"/>
      <c r="SG20" s="470"/>
      <c r="SH20" s="470"/>
      <c r="SI20" s="470"/>
      <c r="SJ20" s="470"/>
      <c r="SK20" s="470"/>
      <c r="SL20" s="470"/>
      <c r="SM20" s="470"/>
      <c r="SN20" s="470"/>
      <c r="SO20" s="470"/>
      <c r="SP20" s="470"/>
      <c r="SQ20" s="470"/>
      <c r="SR20" s="470"/>
      <c r="SS20" s="470"/>
      <c r="ST20" s="470"/>
      <c r="SU20" s="470"/>
      <c r="SV20" s="470"/>
      <c r="SW20" s="470"/>
      <c r="SX20" s="470"/>
      <c r="SY20" s="470"/>
      <c r="SZ20" s="470"/>
      <c r="TA20" s="470"/>
      <c r="TB20" s="470"/>
      <c r="TC20" s="470"/>
      <c r="TD20" s="470"/>
      <c r="TE20" s="470"/>
      <c r="TF20" s="470"/>
      <c r="TG20" s="470"/>
      <c r="TH20" s="470"/>
      <c r="TI20" s="470"/>
      <c r="TJ20" s="470"/>
      <c r="TK20" s="470"/>
      <c r="TL20" s="470"/>
      <c r="TM20" s="470"/>
      <c r="TN20" s="470"/>
      <c r="TO20" s="470"/>
      <c r="TP20" s="470"/>
      <c r="TQ20" s="470"/>
      <c r="TR20" s="470"/>
      <c r="TS20" s="470"/>
      <c r="TT20" s="470"/>
      <c r="TU20" s="470"/>
      <c r="TV20" s="470"/>
      <c r="TW20" s="470"/>
      <c r="TX20" s="470"/>
      <c r="TY20" s="470"/>
      <c r="TZ20" s="470"/>
      <c r="UA20" s="470"/>
      <c r="UB20" s="470"/>
      <c r="UC20" s="470"/>
      <c r="UD20" s="470"/>
      <c r="UE20" s="470"/>
      <c r="UF20" s="470"/>
      <c r="UG20" s="470"/>
      <c r="UH20" s="470"/>
      <c r="UI20" s="470"/>
      <c r="UJ20" s="470"/>
      <c r="UK20" s="470"/>
      <c r="UL20" s="470"/>
      <c r="UM20" s="470"/>
      <c r="UN20" s="470"/>
      <c r="UO20" s="470"/>
      <c r="UP20" s="470"/>
      <c r="UQ20" s="470"/>
      <c r="UR20" s="470"/>
      <c r="US20" s="470"/>
      <c r="UT20" s="470"/>
      <c r="UU20" s="470"/>
      <c r="UV20" s="470"/>
      <c r="UW20" s="470"/>
      <c r="UX20" s="470"/>
      <c r="UY20" s="470"/>
      <c r="UZ20" s="470"/>
      <c r="VA20" s="470"/>
      <c r="VB20" s="470"/>
      <c r="VC20" s="470"/>
      <c r="VD20" s="470"/>
      <c r="VE20" s="470"/>
      <c r="VF20" s="470"/>
      <c r="VG20" s="470"/>
      <c r="VH20" s="470"/>
      <c r="VI20" s="470"/>
      <c r="VJ20" s="470"/>
      <c r="VK20" s="470"/>
      <c r="VL20" s="470"/>
      <c r="VM20" s="470"/>
      <c r="VN20" s="470"/>
      <c r="VO20" s="470"/>
      <c r="VP20" s="470"/>
      <c r="VQ20" s="470"/>
      <c r="VR20" s="470"/>
      <c r="VS20" s="470"/>
      <c r="VT20" s="470"/>
      <c r="VU20" s="470"/>
      <c r="VV20" s="470"/>
      <c r="VW20" s="470"/>
      <c r="VX20" s="470"/>
      <c r="VY20" s="470"/>
      <c r="VZ20" s="470"/>
      <c r="WA20" s="470"/>
      <c r="WB20" s="470"/>
      <c r="WC20" s="470"/>
      <c r="WD20" s="470"/>
      <c r="WE20" s="470"/>
      <c r="WF20" s="470"/>
      <c r="WG20" s="470"/>
      <c r="WH20" s="470"/>
      <c r="WI20" s="470"/>
      <c r="WJ20" s="470"/>
      <c r="WK20" s="470"/>
      <c r="WL20" s="470"/>
      <c r="WM20" s="470"/>
      <c r="WN20" s="470"/>
      <c r="WO20" s="470"/>
      <c r="WP20" s="470"/>
      <c r="WQ20" s="470"/>
      <c r="WR20" s="470"/>
      <c r="WS20" s="470"/>
      <c r="WT20" s="470"/>
      <c r="WU20" s="470"/>
      <c r="WV20" s="470"/>
      <c r="WW20" s="470"/>
      <c r="WX20" s="470"/>
      <c r="WY20" s="470"/>
      <c r="WZ20" s="470"/>
      <c r="XA20" s="470"/>
      <c r="XB20" s="470"/>
      <c r="XC20" s="470"/>
      <c r="XD20" s="470"/>
      <c r="XE20" s="470"/>
      <c r="XF20" s="470"/>
      <c r="XG20" s="470"/>
      <c r="XH20" s="470"/>
      <c r="XI20" s="470"/>
      <c r="XJ20" s="470"/>
      <c r="XK20" s="470"/>
      <c r="XL20" s="470"/>
      <c r="XM20" s="470"/>
      <c r="XN20" s="470"/>
      <c r="XO20" s="470"/>
      <c r="XP20" s="470"/>
      <c r="XQ20" s="470"/>
      <c r="XR20" s="470"/>
      <c r="XS20" s="470"/>
      <c r="XT20" s="470"/>
      <c r="XU20" s="470"/>
      <c r="XV20" s="470"/>
      <c r="XW20" s="470"/>
      <c r="XX20" s="470"/>
      <c r="XY20" s="470"/>
      <c r="XZ20" s="470"/>
      <c r="YA20" s="470"/>
      <c r="YB20" s="470"/>
      <c r="YC20" s="470"/>
      <c r="YD20" s="470"/>
      <c r="YE20" s="470"/>
      <c r="YF20" s="470"/>
      <c r="YG20" s="470"/>
      <c r="YH20" s="470"/>
      <c r="YI20" s="470"/>
      <c r="YJ20" s="470"/>
      <c r="YK20" s="470"/>
      <c r="YL20" s="470"/>
      <c r="YM20" s="470"/>
      <c r="YN20" s="470"/>
      <c r="YO20" s="470"/>
      <c r="YP20" s="470"/>
      <c r="YQ20" s="470"/>
      <c r="YR20" s="470"/>
      <c r="YS20" s="470"/>
      <c r="YT20" s="470"/>
      <c r="YU20" s="470"/>
      <c r="YV20" s="470"/>
      <c r="YW20" s="470"/>
      <c r="YX20" s="470"/>
      <c r="YY20" s="470"/>
      <c r="YZ20" s="470"/>
      <c r="ZA20" s="470"/>
      <c r="ZB20" s="470"/>
      <c r="ZC20" s="470"/>
      <c r="ZD20" s="470"/>
      <c r="ZE20" s="470"/>
      <c r="ZF20" s="470"/>
      <c r="ZG20" s="470"/>
      <c r="ZH20" s="470"/>
      <c r="ZI20" s="470"/>
      <c r="ZJ20" s="470"/>
      <c r="ZK20" s="470"/>
      <c r="ZL20" s="470"/>
      <c r="ZM20" s="470"/>
      <c r="ZN20" s="470"/>
      <c r="ZO20" s="470"/>
      <c r="ZP20" s="470"/>
      <c r="ZQ20" s="470"/>
      <c r="ZR20" s="470"/>
      <c r="ZS20" s="470"/>
      <c r="ZT20" s="470"/>
      <c r="ZU20" s="470"/>
      <c r="ZV20" s="470"/>
      <c r="ZW20" s="470"/>
      <c r="ZX20" s="470"/>
      <c r="ZY20" s="470"/>
      <c r="ZZ20" s="470"/>
      <c r="AAA20" s="470"/>
      <c r="AAB20" s="470"/>
      <c r="AAC20" s="470"/>
      <c r="AAD20" s="470"/>
      <c r="AAE20" s="470"/>
      <c r="AAF20" s="470"/>
      <c r="AAG20" s="470"/>
      <c r="AAH20" s="470"/>
      <c r="AAI20" s="470"/>
      <c r="AAJ20" s="470"/>
      <c r="AAK20" s="470"/>
      <c r="AAL20" s="470"/>
      <c r="AAM20" s="470"/>
      <c r="AAN20" s="470"/>
      <c r="AAO20" s="470"/>
      <c r="AAP20" s="470"/>
      <c r="AAQ20" s="470"/>
      <c r="AAR20" s="470"/>
      <c r="AAS20" s="470"/>
      <c r="AAT20" s="470"/>
      <c r="AAU20" s="470"/>
      <c r="AAV20" s="470"/>
      <c r="AAW20" s="470"/>
      <c r="AAX20" s="470"/>
      <c r="AAY20" s="470"/>
      <c r="AAZ20" s="470"/>
      <c r="ABA20" s="470"/>
      <c r="ABB20" s="470"/>
      <c r="ABC20" s="470"/>
      <c r="ABD20" s="470"/>
      <c r="ABE20" s="470"/>
      <c r="ABF20" s="470"/>
      <c r="ABG20" s="470"/>
      <c r="ABH20" s="470"/>
      <c r="ABI20" s="470"/>
      <c r="ABJ20" s="470"/>
      <c r="ABK20" s="470"/>
      <c r="ABL20" s="470"/>
      <c r="ABM20" s="470"/>
      <c r="ABN20" s="470"/>
      <c r="ABO20" s="470"/>
      <c r="ABP20" s="470"/>
      <c r="ABQ20" s="470"/>
      <c r="ABR20" s="470"/>
      <c r="ABS20" s="470"/>
      <c r="ABT20" s="470"/>
      <c r="ABU20" s="470"/>
      <c r="ABV20" s="470"/>
      <c r="ABW20" s="470"/>
      <c r="ABX20" s="470"/>
      <c r="ABY20" s="470"/>
      <c r="ABZ20" s="470"/>
      <c r="ACA20" s="470"/>
      <c r="ACB20" s="470"/>
      <c r="ACC20" s="470"/>
      <c r="ACD20" s="470"/>
      <c r="ACE20" s="470"/>
      <c r="ACF20" s="470"/>
      <c r="ACG20" s="470"/>
      <c r="ACH20" s="470"/>
      <c r="ACI20" s="470"/>
      <c r="ACJ20" s="470"/>
      <c r="ACK20" s="470"/>
      <c r="ACL20" s="470"/>
      <c r="ACM20" s="470"/>
      <c r="ACN20" s="470"/>
      <c r="ACO20" s="470"/>
      <c r="ACP20" s="470"/>
      <c r="ACQ20" s="470"/>
      <c r="ACR20" s="470"/>
      <c r="ACS20" s="470"/>
      <c r="ACT20" s="470"/>
      <c r="ACU20" s="470"/>
      <c r="ACV20" s="470"/>
      <c r="ACW20" s="470"/>
      <c r="ACX20" s="470"/>
      <c r="ACY20" s="470"/>
      <c r="ACZ20" s="470"/>
      <c r="ADA20" s="470"/>
      <c r="ADB20" s="470"/>
      <c r="ADC20" s="470"/>
      <c r="ADD20" s="470"/>
      <c r="ADE20" s="470"/>
      <c r="ADF20" s="470"/>
      <c r="ADG20" s="470"/>
      <c r="ADH20" s="470"/>
      <c r="ADI20" s="470"/>
      <c r="ADJ20" s="470"/>
      <c r="ADK20" s="470"/>
      <c r="ADL20" s="470"/>
      <c r="ADM20" s="470"/>
      <c r="ADN20" s="470"/>
      <c r="ADO20" s="470"/>
      <c r="ADP20" s="470"/>
      <c r="ADQ20" s="470"/>
      <c r="ADR20" s="470"/>
      <c r="ADS20" s="470"/>
      <c r="ADT20" s="470"/>
      <c r="ADU20" s="470"/>
      <c r="ADV20" s="470"/>
      <c r="ADW20" s="470"/>
      <c r="ADX20" s="470"/>
      <c r="ADY20" s="470"/>
      <c r="ADZ20" s="470"/>
      <c r="AEA20" s="470"/>
      <c r="AEB20" s="470"/>
      <c r="AEC20" s="470"/>
      <c r="AED20" s="470"/>
      <c r="AEE20" s="470"/>
      <c r="AEF20" s="470"/>
      <c r="AEG20" s="470"/>
      <c r="AEH20" s="470"/>
      <c r="AEI20" s="470"/>
      <c r="AEJ20" s="470"/>
      <c r="AEK20" s="470"/>
      <c r="AEL20" s="470"/>
      <c r="AEM20" s="470"/>
      <c r="AEN20" s="470"/>
      <c r="AEO20" s="470"/>
      <c r="AEP20" s="470"/>
      <c r="AEQ20" s="470"/>
      <c r="AER20" s="470"/>
      <c r="AES20" s="470"/>
      <c r="AET20" s="470"/>
      <c r="AEU20" s="470"/>
      <c r="AEV20" s="470"/>
      <c r="AEW20" s="470"/>
      <c r="AEX20" s="470"/>
      <c r="AEY20" s="470"/>
      <c r="AEZ20" s="470"/>
      <c r="AFA20" s="470"/>
      <c r="AFB20" s="470"/>
      <c r="AFC20" s="470"/>
      <c r="AFD20" s="470"/>
      <c r="AFE20" s="470"/>
      <c r="AFF20" s="470"/>
      <c r="AFG20" s="470"/>
      <c r="AFH20" s="470"/>
      <c r="AFI20" s="470"/>
      <c r="AFJ20" s="470"/>
      <c r="AFK20" s="470"/>
      <c r="AFL20" s="470"/>
      <c r="AFM20" s="470"/>
      <c r="AFN20" s="470"/>
      <c r="AFO20" s="470"/>
      <c r="AFP20" s="470"/>
      <c r="AFQ20" s="470"/>
      <c r="AFR20" s="470"/>
      <c r="AFS20" s="470"/>
      <c r="AFT20" s="470"/>
      <c r="AFU20" s="470"/>
      <c r="AFV20" s="470"/>
      <c r="AFW20" s="470"/>
      <c r="AFX20" s="470"/>
      <c r="AFY20" s="470"/>
      <c r="AFZ20" s="470"/>
      <c r="AGA20" s="470"/>
      <c r="AGB20" s="470"/>
      <c r="AGC20" s="470"/>
      <c r="AGD20" s="470"/>
      <c r="AGE20" s="470"/>
      <c r="AGF20" s="470"/>
      <c r="AGG20" s="470"/>
      <c r="AGH20" s="470"/>
      <c r="AGI20" s="470"/>
      <c r="AGJ20" s="470"/>
      <c r="AGK20" s="470"/>
      <c r="AGL20" s="470"/>
      <c r="AGM20" s="470"/>
      <c r="AGN20" s="470"/>
      <c r="AGO20" s="470"/>
      <c r="AGP20" s="470"/>
      <c r="AGQ20" s="470"/>
      <c r="AGR20" s="470"/>
      <c r="AGS20" s="470"/>
      <c r="AGT20" s="470"/>
      <c r="AGU20" s="470"/>
      <c r="AGV20" s="470"/>
      <c r="AGW20" s="470"/>
      <c r="AGX20" s="470"/>
      <c r="AGY20" s="470"/>
      <c r="AGZ20" s="470"/>
      <c r="AHA20" s="470"/>
      <c r="AHB20" s="470"/>
      <c r="AHC20" s="470"/>
      <c r="AHD20" s="470"/>
      <c r="AHE20" s="470"/>
      <c r="AHF20" s="470"/>
      <c r="AHG20" s="470"/>
      <c r="AHH20" s="470"/>
      <c r="AHI20" s="470"/>
      <c r="AHJ20" s="470"/>
      <c r="AHK20" s="470"/>
      <c r="AHL20" s="470"/>
      <c r="AHM20" s="470"/>
      <c r="AHN20" s="470"/>
      <c r="AHO20" s="470"/>
      <c r="AHP20" s="470"/>
      <c r="AHQ20" s="470"/>
      <c r="AHR20" s="470"/>
      <c r="AHS20" s="470"/>
      <c r="AHT20" s="470"/>
      <c r="AHU20" s="470"/>
      <c r="AHV20" s="470"/>
      <c r="AHW20" s="470"/>
      <c r="AHX20" s="470"/>
      <c r="AHY20" s="470"/>
      <c r="AHZ20" s="470"/>
      <c r="AIA20" s="470"/>
      <c r="AIB20" s="470"/>
      <c r="AIC20" s="470"/>
      <c r="AID20" s="470"/>
      <c r="AIE20" s="470"/>
      <c r="AIF20" s="470"/>
      <c r="AIG20" s="470"/>
      <c r="AIH20" s="470"/>
      <c r="AII20" s="470"/>
      <c r="AIJ20" s="470"/>
      <c r="AIK20" s="470"/>
      <c r="AIL20" s="470"/>
      <c r="AIM20" s="470"/>
      <c r="AIN20" s="470"/>
      <c r="AIO20" s="470"/>
      <c r="AIP20" s="470"/>
      <c r="AIQ20" s="470"/>
      <c r="AIR20" s="470"/>
      <c r="AIS20" s="470"/>
      <c r="AIT20" s="470"/>
      <c r="AIU20" s="470"/>
      <c r="AIV20" s="470"/>
      <c r="AIW20" s="470"/>
      <c r="AIX20" s="470"/>
      <c r="AIY20" s="470"/>
      <c r="AIZ20" s="470"/>
      <c r="AJA20" s="470"/>
      <c r="AJB20" s="470"/>
      <c r="AJC20" s="470"/>
      <c r="AJD20" s="470"/>
      <c r="AJE20" s="470"/>
      <c r="AJF20" s="470"/>
      <c r="AJG20" s="470"/>
      <c r="AJH20" s="470"/>
      <c r="AJI20" s="470"/>
      <c r="AJJ20" s="470"/>
      <c r="AJK20" s="470"/>
      <c r="AJL20" s="470"/>
      <c r="AJM20" s="470"/>
      <c r="AJN20" s="470"/>
      <c r="AJO20" s="470"/>
      <c r="AJP20" s="470"/>
      <c r="AJQ20" s="470"/>
      <c r="AJR20" s="470"/>
      <c r="AJS20" s="470"/>
      <c r="AJT20" s="470"/>
      <c r="AJU20" s="470"/>
      <c r="AJV20" s="470"/>
      <c r="AJW20" s="470"/>
      <c r="AJX20" s="470"/>
      <c r="AJY20" s="470"/>
      <c r="AJZ20" s="470"/>
      <c r="AKA20" s="470"/>
      <c r="AKB20" s="470"/>
      <c r="AKC20" s="470"/>
      <c r="AKD20" s="470"/>
      <c r="AKE20" s="470"/>
      <c r="AKF20" s="470"/>
      <c r="AKG20" s="470"/>
      <c r="AKH20" s="470"/>
      <c r="AKI20" s="470"/>
      <c r="AKJ20" s="470"/>
      <c r="AKK20" s="470"/>
      <c r="AKL20" s="470"/>
      <c r="AKM20" s="470"/>
      <c r="AKN20" s="470"/>
      <c r="AKO20" s="470"/>
      <c r="AKP20" s="470"/>
      <c r="AKQ20" s="470"/>
      <c r="AKR20" s="470"/>
      <c r="AKS20" s="470"/>
      <c r="AKT20" s="470"/>
      <c r="AKU20" s="470"/>
      <c r="AKV20" s="470"/>
      <c r="AKW20" s="470"/>
      <c r="AKX20" s="470"/>
      <c r="AKY20" s="470"/>
      <c r="AKZ20" s="470"/>
      <c r="ALA20" s="470"/>
      <c r="ALB20" s="470"/>
      <c r="ALC20" s="470"/>
      <c r="ALD20" s="470"/>
      <c r="ALE20" s="470"/>
      <c r="ALF20" s="470"/>
      <c r="ALG20" s="470"/>
      <c r="ALH20" s="470"/>
      <c r="ALI20" s="470"/>
      <c r="ALJ20" s="470"/>
      <c r="ALK20" s="470"/>
      <c r="ALL20" s="470"/>
      <c r="ALM20" s="470"/>
      <c r="ALN20" s="470"/>
      <c r="ALO20" s="470"/>
      <c r="ALP20" s="470"/>
      <c r="ALQ20" s="470"/>
      <c r="ALR20" s="470"/>
    </row>
    <row r="21" spans="1:1006" s="469" customFormat="1" ht="25.5">
      <c r="A21" s="521" t="str">
        <f>$A$5&amp;(RIGHT(A11,1)+1)</f>
        <v>B.5.3</v>
      </c>
      <c r="B21" s="518" t="s">
        <v>280</v>
      </c>
      <c r="C21" s="519" t="s">
        <v>18</v>
      </c>
      <c r="D21" s="520">
        <v>14</v>
      </c>
      <c r="E21" s="520"/>
      <c r="F21" s="520">
        <f>D21*E21</f>
        <v>0</v>
      </c>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0"/>
      <c r="CS21" s="470"/>
      <c r="CT21" s="470"/>
      <c r="CU21" s="470"/>
      <c r="CV21" s="470"/>
      <c r="CW21" s="470"/>
      <c r="CX21" s="470"/>
      <c r="CY21" s="470"/>
      <c r="CZ21" s="470"/>
      <c r="DA21" s="470"/>
      <c r="DB21" s="470"/>
      <c r="DC21" s="470"/>
      <c r="DD21" s="470"/>
      <c r="DE21" s="470"/>
      <c r="DF21" s="470"/>
      <c r="DG21" s="470"/>
      <c r="DH21" s="470"/>
      <c r="DI21" s="470"/>
      <c r="DJ21" s="470"/>
      <c r="DK21" s="470"/>
      <c r="DL21" s="470"/>
      <c r="DM21" s="470"/>
      <c r="DN21" s="470"/>
      <c r="DO21" s="470"/>
      <c r="DP21" s="470"/>
      <c r="DQ21" s="470"/>
      <c r="DR21" s="470"/>
      <c r="DS21" s="470"/>
      <c r="DT21" s="470"/>
      <c r="DU21" s="470"/>
      <c r="DV21" s="470"/>
      <c r="DW21" s="470"/>
      <c r="DX21" s="470"/>
      <c r="DY21" s="470"/>
      <c r="DZ21" s="470"/>
      <c r="EA21" s="470"/>
      <c r="EB21" s="470"/>
      <c r="EC21" s="470"/>
      <c r="ED21" s="470"/>
      <c r="EE21" s="470"/>
      <c r="EF21" s="470"/>
      <c r="EG21" s="470"/>
      <c r="EH21" s="470"/>
      <c r="EI21" s="470"/>
      <c r="EJ21" s="470"/>
      <c r="EK21" s="470"/>
      <c r="EL21" s="470"/>
      <c r="EM21" s="470"/>
      <c r="EN21" s="470"/>
      <c r="EO21" s="470"/>
      <c r="EP21" s="470"/>
      <c r="EQ21" s="470"/>
      <c r="ER21" s="470"/>
      <c r="ES21" s="470"/>
      <c r="ET21" s="470"/>
      <c r="EU21" s="470"/>
      <c r="EV21" s="470"/>
      <c r="EW21" s="470"/>
      <c r="EX21" s="470"/>
      <c r="EY21" s="470"/>
      <c r="EZ21" s="470"/>
      <c r="FA21" s="470"/>
      <c r="FB21" s="470"/>
      <c r="FC21" s="470"/>
      <c r="FD21" s="470"/>
      <c r="FE21" s="470"/>
      <c r="FF21" s="470"/>
      <c r="FG21" s="470"/>
      <c r="FH21" s="470"/>
      <c r="FI21" s="470"/>
      <c r="FJ21" s="470"/>
      <c r="FK21" s="470"/>
      <c r="FL21" s="470"/>
      <c r="FM21" s="470"/>
      <c r="FN21" s="470"/>
      <c r="FO21" s="470"/>
      <c r="FP21" s="470"/>
      <c r="FQ21" s="470"/>
      <c r="FR21" s="470"/>
      <c r="FS21" s="470"/>
      <c r="FT21" s="470"/>
      <c r="FU21" s="470"/>
      <c r="FV21" s="470"/>
      <c r="FW21" s="470"/>
      <c r="FX21" s="470"/>
      <c r="FY21" s="470"/>
      <c r="FZ21" s="470"/>
      <c r="GA21" s="470"/>
      <c r="GB21" s="470"/>
      <c r="GC21" s="470"/>
      <c r="GD21" s="470"/>
      <c r="GE21" s="470"/>
      <c r="GF21" s="470"/>
      <c r="GG21" s="470"/>
      <c r="GH21" s="470"/>
      <c r="GI21" s="470"/>
      <c r="GJ21" s="470"/>
      <c r="GK21" s="470"/>
      <c r="GL21" s="470"/>
      <c r="GM21" s="470"/>
      <c r="GN21" s="470"/>
      <c r="GO21" s="470"/>
      <c r="GP21" s="470"/>
      <c r="GQ21" s="470"/>
      <c r="GR21" s="470"/>
      <c r="GS21" s="470"/>
      <c r="GT21" s="470"/>
      <c r="GU21" s="470"/>
      <c r="GV21" s="470"/>
      <c r="GW21" s="470"/>
      <c r="GX21" s="470"/>
      <c r="GY21" s="470"/>
      <c r="GZ21" s="470"/>
      <c r="HA21" s="470"/>
      <c r="HB21" s="470"/>
      <c r="HC21" s="470"/>
      <c r="HD21" s="470"/>
      <c r="HE21" s="470"/>
      <c r="HF21" s="470"/>
      <c r="HG21" s="470"/>
      <c r="HH21" s="470"/>
      <c r="HI21" s="470"/>
      <c r="HJ21" s="470"/>
      <c r="HK21" s="470"/>
      <c r="HL21" s="470"/>
      <c r="HM21" s="470"/>
      <c r="HN21" s="470"/>
      <c r="HO21" s="470"/>
      <c r="HP21" s="470"/>
      <c r="HQ21" s="470"/>
      <c r="HR21" s="470"/>
      <c r="HS21" s="470"/>
      <c r="HT21" s="470"/>
      <c r="HU21" s="470"/>
      <c r="HV21" s="470"/>
      <c r="HW21" s="470"/>
      <c r="HX21" s="470"/>
      <c r="HY21" s="470"/>
      <c r="HZ21" s="470"/>
      <c r="IA21" s="470"/>
      <c r="IB21" s="470"/>
      <c r="IC21" s="470"/>
      <c r="ID21" s="470"/>
      <c r="IE21" s="470"/>
      <c r="IF21" s="470"/>
      <c r="IG21" s="470"/>
      <c r="IH21" s="470"/>
      <c r="II21" s="470"/>
      <c r="IJ21" s="470"/>
      <c r="IK21" s="470"/>
      <c r="IL21" s="470"/>
      <c r="IM21" s="470"/>
      <c r="IN21" s="470"/>
      <c r="IO21" s="470"/>
      <c r="IP21" s="470"/>
      <c r="IQ21" s="470"/>
      <c r="IR21" s="470"/>
      <c r="IS21" s="470"/>
      <c r="IT21" s="470"/>
      <c r="IU21" s="470"/>
      <c r="IV21" s="470"/>
      <c r="IW21" s="470"/>
      <c r="IX21" s="470"/>
      <c r="IY21" s="470"/>
      <c r="IZ21" s="470"/>
      <c r="JA21" s="470"/>
      <c r="JB21" s="470"/>
      <c r="JC21" s="470"/>
      <c r="JD21" s="470"/>
      <c r="JE21" s="470"/>
      <c r="JF21" s="470"/>
      <c r="JG21" s="470"/>
      <c r="JH21" s="470"/>
      <c r="JI21" s="470"/>
      <c r="JJ21" s="470"/>
      <c r="JK21" s="470"/>
      <c r="JL21" s="470"/>
      <c r="JM21" s="470"/>
      <c r="JN21" s="470"/>
      <c r="JO21" s="470"/>
      <c r="JP21" s="470"/>
      <c r="JQ21" s="470"/>
      <c r="JR21" s="470"/>
      <c r="JS21" s="470"/>
      <c r="JT21" s="470"/>
      <c r="JU21" s="470"/>
      <c r="JV21" s="470"/>
      <c r="JW21" s="470"/>
      <c r="JX21" s="470"/>
      <c r="JY21" s="470"/>
      <c r="JZ21" s="470"/>
      <c r="KA21" s="470"/>
      <c r="KB21" s="470"/>
      <c r="KC21" s="470"/>
      <c r="KD21" s="470"/>
      <c r="KE21" s="470"/>
      <c r="KF21" s="470"/>
      <c r="KG21" s="470"/>
      <c r="KH21" s="470"/>
      <c r="KI21" s="470"/>
      <c r="KJ21" s="470"/>
      <c r="KK21" s="470"/>
      <c r="KL21" s="470"/>
      <c r="KM21" s="470"/>
      <c r="KN21" s="470"/>
      <c r="KO21" s="470"/>
      <c r="KP21" s="470"/>
      <c r="KQ21" s="470"/>
      <c r="KR21" s="470"/>
      <c r="KS21" s="470"/>
      <c r="KT21" s="470"/>
      <c r="KU21" s="470"/>
      <c r="KV21" s="470"/>
      <c r="KW21" s="470"/>
      <c r="KX21" s="470"/>
      <c r="KY21" s="470"/>
      <c r="KZ21" s="470"/>
      <c r="LA21" s="470"/>
      <c r="LB21" s="470"/>
      <c r="LC21" s="470"/>
      <c r="LD21" s="470"/>
      <c r="LE21" s="470"/>
      <c r="LF21" s="470"/>
      <c r="LG21" s="470"/>
      <c r="LH21" s="470"/>
      <c r="LI21" s="470"/>
      <c r="LJ21" s="470"/>
      <c r="LK21" s="470"/>
      <c r="LL21" s="470"/>
      <c r="LM21" s="470"/>
      <c r="LN21" s="470"/>
      <c r="LO21" s="470"/>
      <c r="LP21" s="470"/>
      <c r="LQ21" s="470"/>
      <c r="LR21" s="470"/>
      <c r="LS21" s="470"/>
      <c r="LT21" s="470"/>
      <c r="LU21" s="470"/>
      <c r="LV21" s="470"/>
      <c r="LW21" s="470"/>
      <c r="LX21" s="470"/>
      <c r="LY21" s="470"/>
      <c r="LZ21" s="470"/>
      <c r="MA21" s="470"/>
      <c r="MB21" s="470"/>
      <c r="MC21" s="470"/>
      <c r="MD21" s="470"/>
      <c r="ME21" s="470"/>
      <c r="MF21" s="470"/>
      <c r="MG21" s="470"/>
      <c r="MH21" s="470"/>
      <c r="MI21" s="470"/>
      <c r="MJ21" s="470"/>
      <c r="MK21" s="470"/>
      <c r="ML21" s="470"/>
      <c r="MM21" s="470"/>
      <c r="MN21" s="470"/>
      <c r="MO21" s="470"/>
      <c r="MP21" s="470"/>
      <c r="MQ21" s="470"/>
      <c r="MR21" s="470"/>
      <c r="MS21" s="470"/>
      <c r="MT21" s="470"/>
      <c r="MU21" s="470"/>
      <c r="MV21" s="470"/>
      <c r="MW21" s="470"/>
      <c r="MX21" s="470"/>
      <c r="MY21" s="470"/>
      <c r="MZ21" s="470"/>
      <c r="NA21" s="470"/>
      <c r="NB21" s="470"/>
      <c r="NC21" s="470"/>
      <c r="ND21" s="470"/>
      <c r="NE21" s="470"/>
      <c r="NF21" s="470"/>
      <c r="NG21" s="470"/>
      <c r="NH21" s="470"/>
      <c r="NI21" s="470"/>
      <c r="NJ21" s="470"/>
      <c r="NK21" s="470"/>
      <c r="NL21" s="470"/>
      <c r="NM21" s="470"/>
      <c r="NN21" s="470"/>
      <c r="NO21" s="470"/>
      <c r="NP21" s="470"/>
      <c r="NQ21" s="470"/>
      <c r="NR21" s="470"/>
      <c r="NS21" s="470"/>
      <c r="NT21" s="470"/>
      <c r="NU21" s="470"/>
      <c r="NV21" s="470"/>
      <c r="NW21" s="470"/>
      <c r="NX21" s="470"/>
      <c r="NY21" s="470"/>
      <c r="NZ21" s="470"/>
      <c r="OA21" s="470"/>
      <c r="OB21" s="470"/>
      <c r="OC21" s="470"/>
      <c r="OD21" s="470"/>
      <c r="OE21" s="470"/>
      <c r="OF21" s="470"/>
      <c r="OG21" s="470"/>
      <c r="OH21" s="470"/>
      <c r="OI21" s="470"/>
      <c r="OJ21" s="470"/>
      <c r="OK21" s="470"/>
      <c r="OL21" s="470"/>
      <c r="OM21" s="470"/>
      <c r="ON21" s="470"/>
      <c r="OO21" s="470"/>
      <c r="OP21" s="470"/>
      <c r="OQ21" s="470"/>
      <c r="OR21" s="470"/>
      <c r="OS21" s="470"/>
      <c r="OT21" s="470"/>
      <c r="OU21" s="470"/>
      <c r="OV21" s="470"/>
      <c r="OW21" s="470"/>
      <c r="OX21" s="470"/>
      <c r="OY21" s="470"/>
      <c r="OZ21" s="470"/>
      <c r="PA21" s="470"/>
      <c r="PB21" s="470"/>
      <c r="PC21" s="470"/>
      <c r="PD21" s="470"/>
      <c r="PE21" s="470"/>
      <c r="PF21" s="470"/>
      <c r="PG21" s="470"/>
      <c r="PH21" s="470"/>
      <c r="PI21" s="470"/>
      <c r="PJ21" s="470"/>
      <c r="PK21" s="470"/>
      <c r="PL21" s="470"/>
      <c r="PM21" s="470"/>
      <c r="PN21" s="470"/>
      <c r="PO21" s="470"/>
      <c r="PP21" s="470"/>
      <c r="PQ21" s="470"/>
      <c r="PR21" s="470"/>
      <c r="PS21" s="470"/>
      <c r="PT21" s="470"/>
      <c r="PU21" s="470"/>
      <c r="PV21" s="470"/>
      <c r="PW21" s="470"/>
      <c r="PX21" s="470"/>
      <c r="PY21" s="470"/>
      <c r="PZ21" s="470"/>
      <c r="QA21" s="470"/>
      <c r="QB21" s="470"/>
      <c r="QC21" s="470"/>
      <c r="QD21" s="470"/>
      <c r="QE21" s="470"/>
      <c r="QF21" s="470"/>
      <c r="QG21" s="470"/>
      <c r="QH21" s="470"/>
      <c r="QI21" s="470"/>
      <c r="QJ21" s="470"/>
      <c r="QK21" s="470"/>
      <c r="QL21" s="470"/>
      <c r="QM21" s="470"/>
      <c r="QN21" s="470"/>
      <c r="QO21" s="470"/>
      <c r="QP21" s="470"/>
      <c r="QQ21" s="470"/>
      <c r="QR21" s="470"/>
      <c r="QS21" s="470"/>
      <c r="QT21" s="470"/>
      <c r="QU21" s="470"/>
      <c r="QV21" s="470"/>
      <c r="QW21" s="470"/>
      <c r="QX21" s="470"/>
      <c r="QY21" s="470"/>
      <c r="QZ21" s="470"/>
      <c r="RA21" s="470"/>
      <c r="RB21" s="470"/>
      <c r="RC21" s="470"/>
      <c r="RD21" s="470"/>
      <c r="RE21" s="470"/>
      <c r="RF21" s="470"/>
      <c r="RG21" s="470"/>
      <c r="RH21" s="470"/>
      <c r="RI21" s="470"/>
      <c r="RJ21" s="470"/>
      <c r="RK21" s="470"/>
      <c r="RL21" s="470"/>
      <c r="RM21" s="470"/>
      <c r="RN21" s="470"/>
      <c r="RO21" s="470"/>
      <c r="RP21" s="470"/>
      <c r="RQ21" s="470"/>
      <c r="RR21" s="470"/>
      <c r="RS21" s="470"/>
      <c r="RT21" s="470"/>
      <c r="RU21" s="470"/>
      <c r="RV21" s="470"/>
      <c r="RW21" s="470"/>
      <c r="RX21" s="470"/>
      <c r="RY21" s="470"/>
      <c r="RZ21" s="470"/>
      <c r="SA21" s="470"/>
      <c r="SB21" s="470"/>
      <c r="SC21" s="470"/>
      <c r="SD21" s="470"/>
      <c r="SE21" s="470"/>
      <c r="SF21" s="470"/>
      <c r="SG21" s="470"/>
      <c r="SH21" s="470"/>
      <c r="SI21" s="470"/>
      <c r="SJ21" s="470"/>
      <c r="SK21" s="470"/>
      <c r="SL21" s="470"/>
      <c r="SM21" s="470"/>
      <c r="SN21" s="470"/>
      <c r="SO21" s="470"/>
      <c r="SP21" s="470"/>
      <c r="SQ21" s="470"/>
      <c r="SR21" s="470"/>
      <c r="SS21" s="470"/>
      <c r="ST21" s="470"/>
      <c r="SU21" s="470"/>
      <c r="SV21" s="470"/>
      <c r="SW21" s="470"/>
      <c r="SX21" s="470"/>
      <c r="SY21" s="470"/>
      <c r="SZ21" s="470"/>
      <c r="TA21" s="470"/>
      <c r="TB21" s="470"/>
      <c r="TC21" s="470"/>
      <c r="TD21" s="470"/>
      <c r="TE21" s="470"/>
      <c r="TF21" s="470"/>
      <c r="TG21" s="470"/>
      <c r="TH21" s="470"/>
      <c r="TI21" s="470"/>
      <c r="TJ21" s="470"/>
      <c r="TK21" s="470"/>
      <c r="TL21" s="470"/>
      <c r="TM21" s="470"/>
      <c r="TN21" s="470"/>
      <c r="TO21" s="470"/>
      <c r="TP21" s="470"/>
      <c r="TQ21" s="470"/>
      <c r="TR21" s="470"/>
      <c r="TS21" s="470"/>
      <c r="TT21" s="470"/>
      <c r="TU21" s="470"/>
      <c r="TV21" s="470"/>
      <c r="TW21" s="470"/>
      <c r="TX21" s="470"/>
      <c r="TY21" s="470"/>
      <c r="TZ21" s="470"/>
      <c r="UA21" s="470"/>
      <c r="UB21" s="470"/>
      <c r="UC21" s="470"/>
      <c r="UD21" s="470"/>
      <c r="UE21" s="470"/>
      <c r="UF21" s="470"/>
      <c r="UG21" s="470"/>
      <c r="UH21" s="470"/>
      <c r="UI21" s="470"/>
      <c r="UJ21" s="470"/>
      <c r="UK21" s="470"/>
      <c r="UL21" s="470"/>
      <c r="UM21" s="470"/>
      <c r="UN21" s="470"/>
      <c r="UO21" s="470"/>
      <c r="UP21" s="470"/>
      <c r="UQ21" s="470"/>
      <c r="UR21" s="470"/>
      <c r="US21" s="470"/>
      <c r="UT21" s="470"/>
      <c r="UU21" s="470"/>
      <c r="UV21" s="470"/>
      <c r="UW21" s="470"/>
      <c r="UX21" s="470"/>
      <c r="UY21" s="470"/>
      <c r="UZ21" s="470"/>
      <c r="VA21" s="470"/>
      <c r="VB21" s="470"/>
      <c r="VC21" s="470"/>
      <c r="VD21" s="470"/>
      <c r="VE21" s="470"/>
      <c r="VF21" s="470"/>
      <c r="VG21" s="470"/>
      <c r="VH21" s="470"/>
      <c r="VI21" s="470"/>
      <c r="VJ21" s="470"/>
      <c r="VK21" s="470"/>
      <c r="VL21" s="470"/>
      <c r="VM21" s="470"/>
      <c r="VN21" s="470"/>
      <c r="VO21" s="470"/>
      <c r="VP21" s="470"/>
      <c r="VQ21" s="470"/>
      <c r="VR21" s="470"/>
      <c r="VS21" s="470"/>
      <c r="VT21" s="470"/>
      <c r="VU21" s="470"/>
      <c r="VV21" s="470"/>
      <c r="VW21" s="470"/>
      <c r="VX21" s="470"/>
      <c r="VY21" s="470"/>
      <c r="VZ21" s="470"/>
      <c r="WA21" s="470"/>
      <c r="WB21" s="470"/>
      <c r="WC21" s="470"/>
      <c r="WD21" s="470"/>
      <c r="WE21" s="470"/>
      <c r="WF21" s="470"/>
      <c r="WG21" s="470"/>
      <c r="WH21" s="470"/>
      <c r="WI21" s="470"/>
      <c r="WJ21" s="470"/>
      <c r="WK21" s="470"/>
      <c r="WL21" s="470"/>
      <c r="WM21" s="470"/>
      <c r="WN21" s="470"/>
      <c r="WO21" s="470"/>
      <c r="WP21" s="470"/>
      <c r="WQ21" s="470"/>
      <c r="WR21" s="470"/>
      <c r="WS21" s="470"/>
      <c r="WT21" s="470"/>
      <c r="WU21" s="470"/>
      <c r="WV21" s="470"/>
      <c r="WW21" s="470"/>
      <c r="WX21" s="470"/>
      <c r="WY21" s="470"/>
      <c r="WZ21" s="470"/>
      <c r="XA21" s="470"/>
      <c r="XB21" s="470"/>
      <c r="XC21" s="470"/>
      <c r="XD21" s="470"/>
      <c r="XE21" s="470"/>
      <c r="XF21" s="470"/>
      <c r="XG21" s="470"/>
      <c r="XH21" s="470"/>
      <c r="XI21" s="470"/>
      <c r="XJ21" s="470"/>
      <c r="XK21" s="470"/>
      <c r="XL21" s="470"/>
      <c r="XM21" s="470"/>
      <c r="XN21" s="470"/>
      <c r="XO21" s="470"/>
      <c r="XP21" s="470"/>
      <c r="XQ21" s="470"/>
      <c r="XR21" s="470"/>
      <c r="XS21" s="470"/>
      <c r="XT21" s="470"/>
      <c r="XU21" s="470"/>
      <c r="XV21" s="470"/>
      <c r="XW21" s="470"/>
      <c r="XX21" s="470"/>
      <c r="XY21" s="470"/>
      <c r="XZ21" s="470"/>
      <c r="YA21" s="470"/>
      <c r="YB21" s="470"/>
      <c r="YC21" s="470"/>
      <c r="YD21" s="470"/>
      <c r="YE21" s="470"/>
      <c r="YF21" s="470"/>
      <c r="YG21" s="470"/>
      <c r="YH21" s="470"/>
      <c r="YI21" s="470"/>
      <c r="YJ21" s="470"/>
      <c r="YK21" s="470"/>
      <c r="YL21" s="470"/>
      <c r="YM21" s="470"/>
      <c r="YN21" s="470"/>
      <c r="YO21" s="470"/>
      <c r="YP21" s="470"/>
      <c r="YQ21" s="470"/>
      <c r="YR21" s="470"/>
      <c r="YS21" s="470"/>
      <c r="YT21" s="470"/>
      <c r="YU21" s="470"/>
      <c r="YV21" s="470"/>
      <c r="YW21" s="470"/>
      <c r="YX21" s="470"/>
      <c r="YY21" s="470"/>
      <c r="YZ21" s="470"/>
      <c r="ZA21" s="470"/>
      <c r="ZB21" s="470"/>
      <c r="ZC21" s="470"/>
      <c r="ZD21" s="470"/>
      <c r="ZE21" s="470"/>
      <c r="ZF21" s="470"/>
      <c r="ZG21" s="470"/>
      <c r="ZH21" s="470"/>
      <c r="ZI21" s="470"/>
      <c r="ZJ21" s="470"/>
      <c r="ZK21" s="470"/>
      <c r="ZL21" s="470"/>
      <c r="ZM21" s="470"/>
      <c r="ZN21" s="470"/>
      <c r="ZO21" s="470"/>
      <c r="ZP21" s="470"/>
      <c r="ZQ21" s="470"/>
      <c r="ZR21" s="470"/>
      <c r="ZS21" s="470"/>
      <c r="ZT21" s="470"/>
      <c r="ZU21" s="470"/>
      <c r="ZV21" s="470"/>
      <c r="ZW21" s="470"/>
      <c r="ZX21" s="470"/>
      <c r="ZY21" s="470"/>
      <c r="ZZ21" s="470"/>
      <c r="AAA21" s="470"/>
      <c r="AAB21" s="470"/>
      <c r="AAC21" s="470"/>
      <c r="AAD21" s="470"/>
      <c r="AAE21" s="470"/>
      <c r="AAF21" s="470"/>
      <c r="AAG21" s="470"/>
      <c r="AAH21" s="470"/>
      <c r="AAI21" s="470"/>
      <c r="AAJ21" s="470"/>
      <c r="AAK21" s="470"/>
      <c r="AAL21" s="470"/>
      <c r="AAM21" s="470"/>
      <c r="AAN21" s="470"/>
      <c r="AAO21" s="470"/>
      <c r="AAP21" s="470"/>
      <c r="AAQ21" s="470"/>
      <c r="AAR21" s="470"/>
      <c r="AAS21" s="470"/>
      <c r="AAT21" s="470"/>
      <c r="AAU21" s="470"/>
      <c r="AAV21" s="470"/>
      <c r="AAW21" s="470"/>
      <c r="AAX21" s="470"/>
      <c r="AAY21" s="470"/>
      <c r="AAZ21" s="470"/>
      <c r="ABA21" s="470"/>
      <c r="ABB21" s="470"/>
      <c r="ABC21" s="470"/>
      <c r="ABD21" s="470"/>
      <c r="ABE21" s="470"/>
      <c r="ABF21" s="470"/>
      <c r="ABG21" s="470"/>
      <c r="ABH21" s="470"/>
      <c r="ABI21" s="470"/>
      <c r="ABJ21" s="470"/>
      <c r="ABK21" s="470"/>
      <c r="ABL21" s="470"/>
      <c r="ABM21" s="470"/>
      <c r="ABN21" s="470"/>
      <c r="ABO21" s="470"/>
      <c r="ABP21" s="470"/>
      <c r="ABQ21" s="470"/>
      <c r="ABR21" s="470"/>
      <c r="ABS21" s="470"/>
      <c r="ABT21" s="470"/>
      <c r="ABU21" s="470"/>
      <c r="ABV21" s="470"/>
      <c r="ABW21" s="470"/>
      <c r="ABX21" s="470"/>
      <c r="ABY21" s="470"/>
      <c r="ABZ21" s="470"/>
      <c r="ACA21" s="470"/>
      <c r="ACB21" s="470"/>
      <c r="ACC21" s="470"/>
      <c r="ACD21" s="470"/>
      <c r="ACE21" s="470"/>
      <c r="ACF21" s="470"/>
      <c r="ACG21" s="470"/>
      <c r="ACH21" s="470"/>
      <c r="ACI21" s="470"/>
      <c r="ACJ21" s="470"/>
      <c r="ACK21" s="470"/>
      <c r="ACL21" s="470"/>
      <c r="ACM21" s="470"/>
      <c r="ACN21" s="470"/>
      <c r="ACO21" s="470"/>
      <c r="ACP21" s="470"/>
      <c r="ACQ21" s="470"/>
      <c r="ACR21" s="470"/>
      <c r="ACS21" s="470"/>
      <c r="ACT21" s="470"/>
      <c r="ACU21" s="470"/>
      <c r="ACV21" s="470"/>
      <c r="ACW21" s="470"/>
      <c r="ACX21" s="470"/>
      <c r="ACY21" s="470"/>
      <c r="ACZ21" s="470"/>
      <c r="ADA21" s="470"/>
      <c r="ADB21" s="470"/>
      <c r="ADC21" s="470"/>
      <c r="ADD21" s="470"/>
      <c r="ADE21" s="470"/>
      <c r="ADF21" s="470"/>
      <c r="ADG21" s="470"/>
      <c r="ADH21" s="470"/>
      <c r="ADI21" s="470"/>
      <c r="ADJ21" s="470"/>
      <c r="ADK21" s="470"/>
      <c r="ADL21" s="470"/>
      <c r="ADM21" s="470"/>
      <c r="ADN21" s="470"/>
      <c r="ADO21" s="470"/>
      <c r="ADP21" s="470"/>
      <c r="ADQ21" s="470"/>
      <c r="ADR21" s="470"/>
      <c r="ADS21" s="470"/>
      <c r="ADT21" s="470"/>
      <c r="ADU21" s="470"/>
      <c r="ADV21" s="470"/>
      <c r="ADW21" s="470"/>
      <c r="ADX21" s="470"/>
      <c r="ADY21" s="470"/>
      <c r="ADZ21" s="470"/>
      <c r="AEA21" s="470"/>
      <c r="AEB21" s="470"/>
      <c r="AEC21" s="470"/>
      <c r="AED21" s="470"/>
      <c r="AEE21" s="470"/>
      <c r="AEF21" s="470"/>
      <c r="AEG21" s="470"/>
      <c r="AEH21" s="470"/>
      <c r="AEI21" s="470"/>
      <c r="AEJ21" s="470"/>
      <c r="AEK21" s="470"/>
      <c r="AEL21" s="470"/>
      <c r="AEM21" s="470"/>
      <c r="AEN21" s="470"/>
      <c r="AEO21" s="470"/>
      <c r="AEP21" s="470"/>
      <c r="AEQ21" s="470"/>
      <c r="AER21" s="470"/>
      <c r="AES21" s="470"/>
      <c r="AET21" s="470"/>
      <c r="AEU21" s="470"/>
      <c r="AEV21" s="470"/>
      <c r="AEW21" s="470"/>
      <c r="AEX21" s="470"/>
      <c r="AEY21" s="470"/>
      <c r="AEZ21" s="470"/>
      <c r="AFA21" s="470"/>
      <c r="AFB21" s="470"/>
      <c r="AFC21" s="470"/>
      <c r="AFD21" s="470"/>
      <c r="AFE21" s="470"/>
      <c r="AFF21" s="470"/>
      <c r="AFG21" s="470"/>
      <c r="AFH21" s="470"/>
      <c r="AFI21" s="470"/>
      <c r="AFJ21" s="470"/>
      <c r="AFK21" s="470"/>
      <c r="AFL21" s="470"/>
      <c r="AFM21" s="470"/>
      <c r="AFN21" s="470"/>
      <c r="AFO21" s="470"/>
      <c r="AFP21" s="470"/>
      <c r="AFQ21" s="470"/>
      <c r="AFR21" s="470"/>
      <c r="AFS21" s="470"/>
      <c r="AFT21" s="470"/>
      <c r="AFU21" s="470"/>
      <c r="AFV21" s="470"/>
      <c r="AFW21" s="470"/>
      <c r="AFX21" s="470"/>
      <c r="AFY21" s="470"/>
      <c r="AFZ21" s="470"/>
      <c r="AGA21" s="470"/>
      <c r="AGB21" s="470"/>
      <c r="AGC21" s="470"/>
      <c r="AGD21" s="470"/>
      <c r="AGE21" s="470"/>
      <c r="AGF21" s="470"/>
      <c r="AGG21" s="470"/>
      <c r="AGH21" s="470"/>
      <c r="AGI21" s="470"/>
      <c r="AGJ21" s="470"/>
      <c r="AGK21" s="470"/>
      <c r="AGL21" s="470"/>
      <c r="AGM21" s="470"/>
      <c r="AGN21" s="470"/>
      <c r="AGO21" s="470"/>
      <c r="AGP21" s="470"/>
      <c r="AGQ21" s="470"/>
      <c r="AGR21" s="470"/>
      <c r="AGS21" s="470"/>
      <c r="AGT21" s="470"/>
      <c r="AGU21" s="470"/>
      <c r="AGV21" s="470"/>
      <c r="AGW21" s="470"/>
      <c r="AGX21" s="470"/>
      <c r="AGY21" s="470"/>
      <c r="AGZ21" s="470"/>
      <c r="AHA21" s="470"/>
      <c r="AHB21" s="470"/>
      <c r="AHC21" s="470"/>
      <c r="AHD21" s="470"/>
      <c r="AHE21" s="470"/>
      <c r="AHF21" s="470"/>
      <c r="AHG21" s="470"/>
      <c r="AHH21" s="470"/>
      <c r="AHI21" s="470"/>
      <c r="AHJ21" s="470"/>
      <c r="AHK21" s="470"/>
      <c r="AHL21" s="470"/>
      <c r="AHM21" s="470"/>
      <c r="AHN21" s="470"/>
      <c r="AHO21" s="470"/>
      <c r="AHP21" s="470"/>
      <c r="AHQ21" s="470"/>
      <c r="AHR21" s="470"/>
      <c r="AHS21" s="470"/>
      <c r="AHT21" s="470"/>
      <c r="AHU21" s="470"/>
      <c r="AHV21" s="470"/>
      <c r="AHW21" s="470"/>
      <c r="AHX21" s="470"/>
      <c r="AHY21" s="470"/>
      <c r="AHZ21" s="470"/>
      <c r="AIA21" s="470"/>
      <c r="AIB21" s="470"/>
      <c r="AIC21" s="470"/>
      <c r="AID21" s="470"/>
      <c r="AIE21" s="470"/>
      <c r="AIF21" s="470"/>
      <c r="AIG21" s="470"/>
      <c r="AIH21" s="470"/>
      <c r="AII21" s="470"/>
      <c r="AIJ21" s="470"/>
      <c r="AIK21" s="470"/>
      <c r="AIL21" s="470"/>
      <c r="AIM21" s="470"/>
      <c r="AIN21" s="470"/>
      <c r="AIO21" s="470"/>
      <c r="AIP21" s="470"/>
      <c r="AIQ21" s="470"/>
      <c r="AIR21" s="470"/>
      <c r="AIS21" s="470"/>
      <c r="AIT21" s="470"/>
      <c r="AIU21" s="470"/>
      <c r="AIV21" s="470"/>
      <c r="AIW21" s="470"/>
      <c r="AIX21" s="470"/>
      <c r="AIY21" s="470"/>
      <c r="AIZ21" s="470"/>
      <c r="AJA21" s="470"/>
      <c r="AJB21" s="470"/>
      <c r="AJC21" s="470"/>
      <c r="AJD21" s="470"/>
      <c r="AJE21" s="470"/>
      <c r="AJF21" s="470"/>
      <c r="AJG21" s="470"/>
      <c r="AJH21" s="470"/>
      <c r="AJI21" s="470"/>
      <c r="AJJ21" s="470"/>
      <c r="AJK21" s="470"/>
      <c r="AJL21" s="470"/>
      <c r="AJM21" s="470"/>
      <c r="AJN21" s="470"/>
      <c r="AJO21" s="470"/>
      <c r="AJP21" s="470"/>
      <c r="AJQ21" s="470"/>
      <c r="AJR21" s="470"/>
      <c r="AJS21" s="470"/>
      <c r="AJT21" s="470"/>
      <c r="AJU21" s="470"/>
      <c r="AJV21" s="470"/>
      <c r="AJW21" s="470"/>
      <c r="AJX21" s="470"/>
      <c r="AJY21" s="470"/>
      <c r="AJZ21" s="470"/>
      <c r="AKA21" s="470"/>
      <c r="AKB21" s="470"/>
      <c r="AKC21" s="470"/>
      <c r="AKD21" s="470"/>
      <c r="AKE21" s="470"/>
      <c r="AKF21" s="470"/>
      <c r="AKG21" s="470"/>
      <c r="AKH21" s="470"/>
      <c r="AKI21" s="470"/>
      <c r="AKJ21" s="470"/>
      <c r="AKK21" s="470"/>
      <c r="AKL21" s="470"/>
      <c r="AKM21" s="470"/>
      <c r="AKN21" s="470"/>
      <c r="AKO21" s="470"/>
      <c r="AKP21" s="470"/>
      <c r="AKQ21" s="470"/>
      <c r="AKR21" s="470"/>
      <c r="AKS21" s="470"/>
      <c r="AKT21" s="470"/>
      <c r="AKU21" s="470"/>
      <c r="AKV21" s="470"/>
      <c r="AKW21" s="470"/>
      <c r="AKX21" s="470"/>
      <c r="AKY21" s="470"/>
      <c r="AKZ21" s="470"/>
      <c r="ALA21" s="470"/>
      <c r="ALB21" s="470"/>
      <c r="ALC21" s="470"/>
      <c r="ALD21" s="470"/>
      <c r="ALE21" s="470"/>
      <c r="ALF21" s="470"/>
      <c r="ALG21" s="470"/>
      <c r="ALH21" s="470"/>
      <c r="ALI21" s="470"/>
      <c r="ALJ21" s="470"/>
      <c r="ALK21" s="470"/>
      <c r="ALL21" s="470"/>
      <c r="ALM21" s="470"/>
      <c r="ALN21" s="470"/>
      <c r="ALO21" s="470"/>
      <c r="ALP21" s="470"/>
      <c r="ALQ21" s="470"/>
      <c r="ALR21" s="470"/>
    </row>
    <row r="22" spans="1:1006" s="469" customFormat="1">
      <c r="A22" s="521"/>
      <c r="B22" s="569" t="s">
        <v>86</v>
      </c>
      <c r="C22" s="570"/>
      <c r="D22" s="571"/>
      <c r="E22" s="571"/>
      <c r="F22" s="571"/>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0"/>
      <c r="DB22" s="470"/>
      <c r="DC22" s="470"/>
      <c r="DD22" s="470"/>
      <c r="DE22" s="470"/>
      <c r="DF22" s="470"/>
      <c r="DG22" s="470"/>
      <c r="DH22" s="470"/>
      <c r="DI22" s="470"/>
      <c r="DJ22" s="470"/>
      <c r="DK22" s="470"/>
      <c r="DL22" s="470"/>
      <c r="DM22" s="470"/>
      <c r="DN22" s="470"/>
      <c r="DO22" s="470"/>
      <c r="DP22" s="470"/>
      <c r="DQ22" s="470"/>
      <c r="DR22" s="470"/>
      <c r="DS22" s="470"/>
      <c r="DT22" s="470"/>
      <c r="DU22" s="470"/>
      <c r="DV22" s="470"/>
      <c r="DW22" s="470"/>
      <c r="DX22" s="470"/>
      <c r="DY22" s="470"/>
      <c r="DZ22" s="470"/>
      <c r="EA22" s="470"/>
      <c r="EB22" s="470"/>
      <c r="EC22" s="470"/>
      <c r="ED22" s="470"/>
      <c r="EE22" s="470"/>
      <c r="EF22" s="470"/>
      <c r="EG22" s="470"/>
      <c r="EH22" s="470"/>
      <c r="EI22" s="470"/>
      <c r="EJ22" s="470"/>
      <c r="EK22" s="470"/>
      <c r="EL22" s="470"/>
      <c r="EM22" s="470"/>
      <c r="EN22" s="470"/>
      <c r="EO22" s="470"/>
      <c r="EP22" s="470"/>
      <c r="EQ22" s="470"/>
      <c r="ER22" s="470"/>
      <c r="ES22" s="470"/>
      <c r="ET22" s="470"/>
      <c r="EU22" s="470"/>
      <c r="EV22" s="470"/>
      <c r="EW22" s="470"/>
      <c r="EX22" s="470"/>
      <c r="EY22" s="470"/>
      <c r="EZ22" s="470"/>
      <c r="FA22" s="470"/>
      <c r="FB22" s="470"/>
      <c r="FC22" s="470"/>
      <c r="FD22" s="470"/>
      <c r="FE22" s="470"/>
      <c r="FF22" s="470"/>
      <c r="FG22" s="470"/>
      <c r="FH22" s="470"/>
      <c r="FI22" s="470"/>
      <c r="FJ22" s="470"/>
      <c r="FK22" s="470"/>
      <c r="FL22" s="470"/>
      <c r="FM22" s="470"/>
      <c r="FN22" s="470"/>
      <c r="FO22" s="470"/>
      <c r="FP22" s="470"/>
      <c r="FQ22" s="470"/>
      <c r="FR22" s="470"/>
      <c r="FS22" s="470"/>
      <c r="FT22" s="470"/>
      <c r="FU22" s="470"/>
      <c r="FV22" s="470"/>
      <c r="FW22" s="470"/>
      <c r="FX22" s="470"/>
      <c r="FY22" s="470"/>
      <c r="FZ22" s="470"/>
      <c r="GA22" s="470"/>
      <c r="GB22" s="470"/>
      <c r="GC22" s="470"/>
      <c r="GD22" s="470"/>
      <c r="GE22" s="470"/>
      <c r="GF22" s="470"/>
      <c r="GG22" s="470"/>
      <c r="GH22" s="470"/>
      <c r="GI22" s="470"/>
      <c r="GJ22" s="470"/>
      <c r="GK22" s="470"/>
      <c r="GL22" s="470"/>
      <c r="GM22" s="470"/>
      <c r="GN22" s="470"/>
      <c r="GO22" s="470"/>
      <c r="GP22" s="470"/>
      <c r="GQ22" s="470"/>
      <c r="GR22" s="470"/>
      <c r="GS22" s="470"/>
      <c r="GT22" s="470"/>
      <c r="GU22" s="470"/>
      <c r="GV22" s="470"/>
      <c r="GW22" s="470"/>
      <c r="GX22" s="470"/>
      <c r="GY22" s="470"/>
      <c r="GZ22" s="470"/>
      <c r="HA22" s="470"/>
      <c r="HB22" s="470"/>
      <c r="HC22" s="470"/>
      <c r="HD22" s="470"/>
      <c r="HE22" s="470"/>
      <c r="HF22" s="470"/>
      <c r="HG22" s="470"/>
      <c r="HH22" s="470"/>
      <c r="HI22" s="470"/>
      <c r="HJ22" s="470"/>
      <c r="HK22" s="470"/>
      <c r="HL22" s="470"/>
      <c r="HM22" s="470"/>
      <c r="HN22" s="470"/>
      <c r="HO22" s="470"/>
      <c r="HP22" s="470"/>
      <c r="HQ22" s="470"/>
      <c r="HR22" s="470"/>
      <c r="HS22" s="470"/>
      <c r="HT22" s="470"/>
      <c r="HU22" s="470"/>
      <c r="HV22" s="470"/>
      <c r="HW22" s="470"/>
      <c r="HX22" s="470"/>
      <c r="HY22" s="470"/>
      <c r="HZ22" s="470"/>
      <c r="IA22" s="470"/>
      <c r="IB22" s="470"/>
      <c r="IC22" s="470"/>
      <c r="ID22" s="470"/>
      <c r="IE22" s="470"/>
      <c r="IF22" s="470"/>
      <c r="IG22" s="470"/>
      <c r="IH22" s="470"/>
      <c r="II22" s="470"/>
      <c r="IJ22" s="470"/>
      <c r="IK22" s="470"/>
      <c r="IL22" s="470"/>
      <c r="IM22" s="470"/>
      <c r="IN22" s="470"/>
      <c r="IO22" s="470"/>
      <c r="IP22" s="470"/>
      <c r="IQ22" s="470"/>
      <c r="IR22" s="470"/>
      <c r="IS22" s="470"/>
      <c r="IT22" s="470"/>
      <c r="IU22" s="470"/>
      <c r="IV22" s="470"/>
      <c r="IW22" s="470"/>
      <c r="IX22" s="470"/>
      <c r="IY22" s="470"/>
      <c r="IZ22" s="470"/>
      <c r="JA22" s="470"/>
      <c r="JB22" s="470"/>
      <c r="JC22" s="470"/>
      <c r="JD22" s="470"/>
      <c r="JE22" s="470"/>
      <c r="JF22" s="470"/>
      <c r="JG22" s="470"/>
      <c r="JH22" s="470"/>
      <c r="JI22" s="470"/>
      <c r="JJ22" s="470"/>
      <c r="JK22" s="470"/>
      <c r="JL22" s="470"/>
      <c r="JM22" s="470"/>
      <c r="JN22" s="470"/>
      <c r="JO22" s="470"/>
      <c r="JP22" s="470"/>
      <c r="JQ22" s="470"/>
      <c r="JR22" s="470"/>
      <c r="JS22" s="470"/>
      <c r="JT22" s="470"/>
      <c r="JU22" s="470"/>
      <c r="JV22" s="470"/>
      <c r="JW22" s="470"/>
      <c r="JX22" s="470"/>
      <c r="JY22" s="470"/>
      <c r="JZ22" s="470"/>
      <c r="KA22" s="470"/>
      <c r="KB22" s="470"/>
      <c r="KC22" s="470"/>
      <c r="KD22" s="470"/>
      <c r="KE22" s="470"/>
      <c r="KF22" s="470"/>
      <c r="KG22" s="470"/>
      <c r="KH22" s="470"/>
      <c r="KI22" s="470"/>
      <c r="KJ22" s="470"/>
      <c r="KK22" s="470"/>
      <c r="KL22" s="470"/>
      <c r="KM22" s="470"/>
      <c r="KN22" s="470"/>
      <c r="KO22" s="470"/>
      <c r="KP22" s="470"/>
      <c r="KQ22" s="470"/>
      <c r="KR22" s="470"/>
      <c r="KS22" s="470"/>
      <c r="KT22" s="470"/>
      <c r="KU22" s="470"/>
      <c r="KV22" s="470"/>
      <c r="KW22" s="470"/>
      <c r="KX22" s="470"/>
      <c r="KY22" s="470"/>
      <c r="KZ22" s="470"/>
      <c r="LA22" s="470"/>
      <c r="LB22" s="470"/>
      <c r="LC22" s="470"/>
      <c r="LD22" s="470"/>
      <c r="LE22" s="470"/>
      <c r="LF22" s="470"/>
      <c r="LG22" s="470"/>
      <c r="LH22" s="470"/>
      <c r="LI22" s="470"/>
      <c r="LJ22" s="470"/>
      <c r="LK22" s="470"/>
      <c r="LL22" s="470"/>
      <c r="LM22" s="470"/>
      <c r="LN22" s="470"/>
      <c r="LO22" s="470"/>
      <c r="LP22" s="470"/>
      <c r="LQ22" s="470"/>
      <c r="LR22" s="470"/>
      <c r="LS22" s="470"/>
      <c r="LT22" s="470"/>
      <c r="LU22" s="470"/>
      <c r="LV22" s="470"/>
      <c r="LW22" s="470"/>
      <c r="LX22" s="470"/>
      <c r="LY22" s="470"/>
      <c r="LZ22" s="470"/>
      <c r="MA22" s="470"/>
      <c r="MB22" s="470"/>
      <c r="MC22" s="470"/>
      <c r="MD22" s="470"/>
      <c r="ME22" s="470"/>
      <c r="MF22" s="470"/>
      <c r="MG22" s="470"/>
      <c r="MH22" s="470"/>
      <c r="MI22" s="470"/>
      <c r="MJ22" s="470"/>
      <c r="MK22" s="470"/>
      <c r="ML22" s="470"/>
      <c r="MM22" s="470"/>
      <c r="MN22" s="470"/>
      <c r="MO22" s="470"/>
      <c r="MP22" s="470"/>
      <c r="MQ22" s="470"/>
      <c r="MR22" s="470"/>
      <c r="MS22" s="470"/>
      <c r="MT22" s="470"/>
      <c r="MU22" s="470"/>
      <c r="MV22" s="470"/>
      <c r="MW22" s="470"/>
      <c r="MX22" s="470"/>
      <c r="MY22" s="470"/>
      <c r="MZ22" s="470"/>
      <c r="NA22" s="470"/>
      <c r="NB22" s="470"/>
      <c r="NC22" s="470"/>
      <c r="ND22" s="470"/>
      <c r="NE22" s="470"/>
      <c r="NF22" s="470"/>
      <c r="NG22" s="470"/>
      <c r="NH22" s="470"/>
      <c r="NI22" s="470"/>
      <c r="NJ22" s="470"/>
      <c r="NK22" s="470"/>
      <c r="NL22" s="470"/>
      <c r="NM22" s="470"/>
      <c r="NN22" s="470"/>
      <c r="NO22" s="470"/>
      <c r="NP22" s="470"/>
      <c r="NQ22" s="470"/>
      <c r="NR22" s="470"/>
      <c r="NS22" s="470"/>
      <c r="NT22" s="470"/>
      <c r="NU22" s="470"/>
      <c r="NV22" s="470"/>
      <c r="NW22" s="470"/>
      <c r="NX22" s="470"/>
      <c r="NY22" s="470"/>
      <c r="NZ22" s="470"/>
      <c r="OA22" s="470"/>
      <c r="OB22" s="470"/>
      <c r="OC22" s="470"/>
      <c r="OD22" s="470"/>
      <c r="OE22" s="470"/>
      <c r="OF22" s="470"/>
      <c r="OG22" s="470"/>
      <c r="OH22" s="470"/>
      <c r="OI22" s="470"/>
      <c r="OJ22" s="470"/>
      <c r="OK22" s="470"/>
      <c r="OL22" s="470"/>
      <c r="OM22" s="470"/>
      <c r="ON22" s="470"/>
      <c r="OO22" s="470"/>
      <c r="OP22" s="470"/>
      <c r="OQ22" s="470"/>
      <c r="OR22" s="470"/>
      <c r="OS22" s="470"/>
      <c r="OT22" s="470"/>
      <c r="OU22" s="470"/>
      <c r="OV22" s="470"/>
      <c r="OW22" s="470"/>
      <c r="OX22" s="470"/>
      <c r="OY22" s="470"/>
      <c r="OZ22" s="470"/>
      <c r="PA22" s="470"/>
      <c r="PB22" s="470"/>
      <c r="PC22" s="470"/>
      <c r="PD22" s="470"/>
      <c r="PE22" s="470"/>
      <c r="PF22" s="470"/>
      <c r="PG22" s="470"/>
      <c r="PH22" s="470"/>
      <c r="PI22" s="470"/>
      <c r="PJ22" s="470"/>
      <c r="PK22" s="470"/>
      <c r="PL22" s="470"/>
      <c r="PM22" s="470"/>
      <c r="PN22" s="470"/>
      <c r="PO22" s="470"/>
      <c r="PP22" s="470"/>
      <c r="PQ22" s="470"/>
      <c r="PR22" s="470"/>
      <c r="PS22" s="470"/>
      <c r="PT22" s="470"/>
      <c r="PU22" s="470"/>
      <c r="PV22" s="470"/>
      <c r="PW22" s="470"/>
      <c r="PX22" s="470"/>
      <c r="PY22" s="470"/>
      <c r="PZ22" s="470"/>
      <c r="QA22" s="470"/>
      <c r="QB22" s="470"/>
      <c r="QC22" s="470"/>
      <c r="QD22" s="470"/>
      <c r="QE22" s="470"/>
      <c r="QF22" s="470"/>
      <c r="QG22" s="470"/>
      <c r="QH22" s="470"/>
      <c r="QI22" s="470"/>
      <c r="QJ22" s="470"/>
      <c r="QK22" s="470"/>
      <c r="QL22" s="470"/>
      <c r="QM22" s="470"/>
      <c r="QN22" s="470"/>
      <c r="QO22" s="470"/>
      <c r="QP22" s="470"/>
      <c r="QQ22" s="470"/>
      <c r="QR22" s="470"/>
      <c r="QS22" s="470"/>
      <c r="QT22" s="470"/>
      <c r="QU22" s="470"/>
      <c r="QV22" s="470"/>
      <c r="QW22" s="470"/>
      <c r="QX22" s="470"/>
      <c r="QY22" s="470"/>
      <c r="QZ22" s="470"/>
      <c r="RA22" s="470"/>
      <c r="RB22" s="470"/>
      <c r="RC22" s="470"/>
      <c r="RD22" s="470"/>
      <c r="RE22" s="470"/>
      <c r="RF22" s="470"/>
      <c r="RG22" s="470"/>
      <c r="RH22" s="470"/>
      <c r="RI22" s="470"/>
      <c r="RJ22" s="470"/>
      <c r="RK22" s="470"/>
      <c r="RL22" s="470"/>
      <c r="RM22" s="470"/>
      <c r="RN22" s="470"/>
      <c r="RO22" s="470"/>
      <c r="RP22" s="470"/>
      <c r="RQ22" s="470"/>
      <c r="RR22" s="470"/>
      <c r="RS22" s="470"/>
      <c r="RT22" s="470"/>
      <c r="RU22" s="470"/>
      <c r="RV22" s="470"/>
      <c r="RW22" s="470"/>
      <c r="RX22" s="470"/>
      <c r="RY22" s="470"/>
      <c r="RZ22" s="470"/>
      <c r="SA22" s="470"/>
      <c r="SB22" s="470"/>
      <c r="SC22" s="470"/>
      <c r="SD22" s="470"/>
      <c r="SE22" s="470"/>
      <c r="SF22" s="470"/>
      <c r="SG22" s="470"/>
      <c r="SH22" s="470"/>
      <c r="SI22" s="470"/>
      <c r="SJ22" s="470"/>
      <c r="SK22" s="470"/>
      <c r="SL22" s="470"/>
      <c r="SM22" s="470"/>
      <c r="SN22" s="470"/>
      <c r="SO22" s="470"/>
      <c r="SP22" s="470"/>
      <c r="SQ22" s="470"/>
      <c r="SR22" s="470"/>
      <c r="SS22" s="470"/>
      <c r="ST22" s="470"/>
      <c r="SU22" s="470"/>
      <c r="SV22" s="470"/>
      <c r="SW22" s="470"/>
      <c r="SX22" s="470"/>
      <c r="SY22" s="470"/>
      <c r="SZ22" s="470"/>
      <c r="TA22" s="470"/>
      <c r="TB22" s="470"/>
      <c r="TC22" s="470"/>
      <c r="TD22" s="470"/>
      <c r="TE22" s="470"/>
      <c r="TF22" s="470"/>
      <c r="TG22" s="470"/>
      <c r="TH22" s="470"/>
      <c r="TI22" s="470"/>
      <c r="TJ22" s="470"/>
      <c r="TK22" s="470"/>
      <c r="TL22" s="470"/>
      <c r="TM22" s="470"/>
      <c r="TN22" s="470"/>
      <c r="TO22" s="470"/>
      <c r="TP22" s="470"/>
      <c r="TQ22" s="470"/>
      <c r="TR22" s="470"/>
      <c r="TS22" s="470"/>
      <c r="TT22" s="470"/>
      <c r="TU22" s="470"/>
      <c r="TV22" s="470"/>
      <c r="TW22" s="470"/>
      <c r="TX22" s="470"/>
      <c r="TY22" s="470"/>
      <c r="TZ22" s="470"/>
      <c r="UA22" s="470"/>
      <c r="UB22" s="470"/>
      <c r="UC22" s="470"/>
      <c r="UD22" s="470"/>
      <c r="UE22" s="470"/>
      <c r="UF22" s="470"/>
      <c r="UG22" s="470"/>
      <c r="UH22" s="470"/>
      <c r="UI22" s="470"/>
      <c r="UJ22" s="470"/>
      <c r="UK22" s="470"/>
      <c r="UL22" s="470"/>
      <c r="UM22" s="470"/>
      <c r="UN22" s="470"/>
      <c r="UO22" s="470"/>
      <c r="UP22" s="470"/>
      <c r="UQ22" s="470"/>
      <c r="UR22" s="470"/>
      <c r="US22" s="470"/>
      <c r="UT22" s="470"/>
      <c r="UU22" s="470"/>
      <c r="UV22" s="470"/>
      <c r="UW22" s="470"/>
      <c r="UX22" s="470"/>
      <c r="UY22" s="470"/>
      <c r="UZ22" s="470"/>
      <c r="VA22" s="470"/>
      <c r="VB22" s="470"/>
      <c r="VC22" s="470"/>
      <c r="VD22" s="470"/>
      <c r="VE22" s="470"/>
      <c r="VF22" s="470"/>
      <c r="VG22" s="470"/>
      <c r="VH22" s="470"/>
      <c r="VI22" s="470"/>
      <c r="VJ22" s="470"/>
      <c r="VK22" s="470"/>
      <c r="VL22" s="470"/>
      <c r="VM22" s="470"/>
      <c r="VN22" s="470"/>
      <c r="VO22" s="470"/>
      <c r="VP22" s="470"/>
      <c r="VQ22" s="470"/>
      <c r="VR22" s="470"/>
      <c r="VS22" s="470"/>
      <c r="VT22" s="470"/>
      <c r="VU22" s="470"/>
      <c r="VV22" s="470"/>
      <c r="VW22" s="470"/>
      <c r="VX22" s="470"/>
      <c r="VY22" s="470"/>
      <c r="VZ22" s="470"/>
      <c r="WA22" s="470"/>
      <c r="WB22" s="470"/>
      <c r="WC22" s="470"/>
      <c r="WD22" s="470"/>
      <c r="WE22" s="470"/>
      <c r="WF22" s="470"/>
      <c r="WG22" s="470"/>
      <c r="WH22" s="470"/>
      <c r="WI22" s="470"/>
      <c r="WJ22" s="470"/>
      <c r="WK22" s="470"/>
      <c r="WL22" s="470"/>
      <c r="WM22" s="470"/>
      <c r="WN22" s="470"/>
      <c r="WO22" s="470"/>
      <c r="WP22" s="470"/>
      <c r="WQ22" s="470"/>
      <c r="WR22" s="470"/>
      <c r="WS22" s="470"/>
      <c r="WT22" s="470"/>
      <c r="WU22" s="470"/>
      <c r="WV22" s="470"/>
      <c r="WW22" s="470"/>
      <c r="WX22" s="470"/>
      <c r="WY22" s="470"/>
      <c r="WZ22" s="470"/>
      <c r="XA22" s="470"/>
      <c r="XB22" s="470"/>
      <c r="XC22" s="470"/>
      <c r="XD22" s="470"/>
      <c r="XE22" s="470"/>
      <c r="XF22" s="470"/>
      <c r="XG22" s="470"/>
      <c r="XH22" s="470"/>
      <c r="XI22" s="470"/>
      <c r="XJ22" s="470"/>
      <c r="XK22" s="470"/>
      <c r="XL22" s="470"/>
      <c r="XM22" s="470"/>
      <c r="XN22" s="470"/>
      <c r="XO22" s="470"/>
      <c r="XP22" s="470"/>
      <c r="XQ22" s="470"/>
      <c r="XR22" s="470"/>
      <c r="XS22" s="470"/>
      <c r="XT22" s="470"/>
      <c r="XU22" s="470"/>
      <c r="XV22" s="470"/>
      <c r="XW22" s="470"/>
      <c r="XX22" s="470"/>
      <c r="XY22" s="470"/>
      <c r="XZ22" s="470"/>
      <c r="YA22" s="470"/>
      <c r="YB22" s="470"/>
      <c r="YC22" s="470"/>
      <c r="YD22" s="470"/>
      <c r="YE22" s="470"/>
      <c r="YF22" s="470"/>
      <c r="YG22" s="470"/>
      <c r="YH22" s="470"/>
      <c r="YI22" s="470"/>
      <c r="YJ22" s="470"/>
      <c r="YK22" s="470"/>
      <c r="YL22" s="470"/>
      <c r="YM22" s="470"/>
      <c r="YN22" s="470"/>
      <c r="YO22" s="470"/>
      <c r="YP22" s="470"/>
      <c r="YQ22" s="470"/>
      <c r="YR22" s="470"/>
      <c r="YS22" s="470"/>
      <c r="YT22" s="470"/>
      <c r="YU22" s="470"/>
      <c r="YV22" s="470"/>
      <c r="YW22" s="470"/>
      <c r="YX22" s="470"/>
      <c r="YY22" s="470"/>
      <c r="YZ22" s="470"/>
      <c r="ZA22" s="470"/>
      <c r="ZB22" s="470"/>
      <c r="ZC22" s="470"/>
      <c r="ZD22" s="470"/>
      <c r="ZE22" s="470"/>
      <c r="ZF22" s="470"/>
      <c r="ZG22" s="470"/>
      <c r="ZH22" s="470"/>
      <c r="ZI22" s="470"/>
      <c r="ZJ22" s="470"/>
      <c r="ZK22" s="470"/>
      <c r="ZL22" s="470"/>
      <c r="ZM22" s="470"/>
      <c r="ZN22" s="470"/>
      <c r="ZO22" s="470"/>
      <c r="ZP22" s="470"/>
      <c r="ZQ22" s="470"/>
      <c r="ZR22" s="470"/>
      <c r="ZS22" s="470"/>
      <c r="ZT22" s="470"/>
      <c r="ZU22" s="470"/>
      <c r="ZV22" s="470"/>
      <c r="ZW22" s="470"/>
      <c r="ZX22" s="470"/>
      <c r="ZY22" s="470"/>
      <c r="ZZ22" s="470"/>
      <c r="AAA22" s="470"/>
      <c r="AAB22" s="470"/>
      <c r="AAC22" s="470"/>
      <c r="AAD22" s="470"/>
      <c r="AAE22" s="470"/>
      <c r="AAF22" s="470"/>
      <c r="AAG22" s="470"/>
      <c r="AAH22" s="470"/>
      <c r="AAI22" s="470"/>
      <c r="AAJ22" s="470"/>
      <c r="AAK22" s="470"/>
      <c r="AAL22" s="470"/>
      <c r="AAM22" s="470"/>
      <c r="AAN22" s="470"/>
      <c r="AAO22" s="470"/>
      <c r="AAP22" s="470"/>
      <c r="AAQ22" s="470"/>
      <c r="AAR22" s="470"/>
      <c r="AAS22" s="470"/>
      <c r="AAT22" s="470"/>
      <c r="AAU22" s="470"/>
      <c r="AAV22" s="470"/>
      <c r="AAW22" s="470"/>
      <c r="AAX22" s="470"/>
      <c r="AAY22" s="470"/>
      <c r="AAZ22" s="470"/>
      <c r="ABA22" s="470"/>
      <c r="ABB22" s="470"/>
      <c r="ABC22" s="470"/>
      <c r="ABD22" s="470"/>
      <c r="ABE22" s="470"/>
      <c r="ABF22" s="470"/>
      <c r="ABG22" s="470"/>
      <c r="ABH22" s="470"/>
      <c r="ABI22" s="470"/>
      <c r="ABJ22" s="470"/>
      <c r="ABK22" s="470"/>
      <c r="ABL22" s="470"/>
      <c r="ABM22" s="470"/>
      <c r="ABN22" s="470"/>
      <c r="ABO22" s="470"/>
      <c r="ABP22" s="470"/>
      <c r="ABQ22" s="470"/>
      <c r="ABR22" s="470"/>
      <c r="ABS22" s="470"/>
      <c r="ABT22" s="470"/>
      <c r="ABU22" s="470"/>
      <c r="ABV22" s="470"/>
      <c r="ABW22" s="470"/>
      <c r="ABX22" s="470"/>
      <c r="ABY22" s="470"/>
      <c r="ABZ22" s="470"/>
      <c r="ACA22" s="470"/>
      <c r="ACB22" s="470"/>
      <c r="ACC22" s="470"/>
      <c r="ACD22" s="470"/>
      <c r="ACE22" s="470"/>
      <c r="ACF22" s="470"/>
      <c r="ACG22" s="470"/>
      <c r="ACH22" s="470"/>
      <c r="ACI22" s="470"/>
      <c r="ACJ22" s="470"/>
      <c r="ACK22" s="470"/>
      <c r="ACL22" s="470"/>
      <c r="ACM22" s="470"/>
      <c r="ACN22" s="470"/>
      <c r="ACO22" s="470"/>
      <c r="ACP22" s="470"/>
      <c r="ACQ22" s="470"/>
      <c r="ACR22" s="470"/>
      <c r="ACS22" s="470"/>
      <c r="ACT22" s="470"/>
      <c r="ACU22" s="470"/>
      <c r="ACV22" s="470"/>
      <c r="ACW22" s="470"/>
      <c r="ACX22" s="470"/>
      <c r="ACY22" s="470"/>
      <c r="ACZ22" s="470"/>
      <c r="ADA22" s="470"/>
      <c r="ADB22" s="470"/>
      <c r="ADC22" s="470"/>
      <c r="ADD22" s="470"/>
      <c r="ADE22" s="470"/>
      <c r="ADF22" s="470"/>
      <c r="ADG22" s="470"/>
      <c r="ADH22" s="470"/>
      <c r="ADI22" s="470"/>
      <c r="ADJ22" s="470"/>
      <c r="ADK22" s="470"/>
      <c r="ADL22" s="470"/>
      <c r="ADM22" s="470"/>
      <c r="ADN22" s="470"/>
      <c r="ADO22" s="470"/>
      <c r="ADP22" s="470"/>
      <c r="ADQ22" s="470"/>
      <c r="ADR22" s="470"/>
      <c r="ADS22" s="470"/>
      <c r="ADT22" s="470"/>
      <c r="ADU22" s="470"/>
      <c r="ADV22" s="470"/>
      <c r="ADW22" s="470"/>
      <c r="ADX22" s="470"/>
      <c r="ADY22" s="470"/>
      <c r="ADZ22" s="470"/>
      <c r="AEA22" s="470"/>
      <c r="AEB22" s="470"/>
      <c r="AEC22" s="470"/>
      <c r="AED22" s="470"/>
      <c r="AEE22" s="470"/>
      <c r="AEF22" s="470"/>
      <c r="AEG22" s="470"/>
      <c r="AEH22" s="470"/>
      <c r="AEI22" s="470"/>
      <c r="AEJ22" s="470"/>
      <c r="AEK22" s="470"/>
      <c r="AEL22" s="470"/>
      <c r="AEM22" s="470"/>
      <c r="AEN22" s="470"/>
      <c r="AEO22" s="470"/>
      <c r="AEP22" s="470"/>
      <c r="AEQ22" s="470"/>
      <c r="AER22" s="470"/>
      <c r="AES22" s="470"/>
      <c r="AET22" s="470"/>
      <c r="AEU22" s="470"/>
      <c r="AEV22" s="470"/>
      <c r="AEW22" s="470"/>
      <c r="AEX22" s="470"/>
      <c r="AEY22" s="470"/>
      <c r="AEZ22" s="470"/>
      <c r="AFA22" s="470"/>
      <c r="AFB22" s="470"/>
      <c r="AFC22" s="470"/>
      <c r="AFD22" s="470"/>
      <c r="AFE22" s="470"/>
      <c r="AFF22" s="470"/>
      <c r="AFG22" s="470"/>
      <c r="AFH22" s="470"/>
      <c r="AFI22" s="470"/>
      <c r="AFJ22" s="470"/>
      <c r="AFK22" s="470"/>
      <c r="AFL22" s="470"/>
      <c r="AFM22" s="470"/>
      <c r="AFN22" s="470"/>
      <c r="AFO22" s="470"/>
      <c r="AFP22" s="470"/>
      <c r="AFQ22" s="470"/>
      <c r="AFR22" s="470"/>
      <c r="AFS22" s="470"/>
      <c r="AFT22" s="470"/>
      <c r="AFU22" s="470"/>
      <c r="AFV22" s="470"/>
      <c r="AFW22" s="470"/>
      <c r="AFX22" s="470"/>
      <c r="AFY22" s="470"/>
      <c r="AFZ22" s="470"/>
      <c r="AGA22" s="470"/>
      <c r="AGB22" s="470"/>
      <c r="AGC22" s="470"/>
      <c r="AGD22" s="470"/>
      <c r="AGE22" s="470"/>
      <c r="AGF22" s="470"/>
      <c r="AGG22" s="470"/>
      <c r="AGH22" s="470"/>
      <c r="AGI22" s="470"/>
      <c r="AGJ22" s="470"/>
      <c r="AGK22" s="470"/>
      <c r="AGL22" s="470"/>
      <c r="AGM22" s="470"/>
      <c r="AGN22" s="470"/>
      <c r="AGO22" s="470"/>
      <c r="AGP22" s="470"/>
      <c r="AGQ22" s="470"/>
      <c r="AGR22" s="470"/>
      <c r="AGS22" s="470"/>
      <c r="AGT22" s="470"/>
      <c r="AGU22" s="470"/>
      <c r="AGV22" s="470"/>
      <c r="AGW22" s="470"/>
      <c r="AGX22" s="470"/>
      <c r="AGY22" s="470"/>
      <c r="AGZ22" s="470"/>
      <c r="AHA22" s="470"/>
      <c r="AHB22" s="470"/>
      <c r="AHC22" s="470"/>
      <c r="AHD22" s="470"/>
      <c r="AHE22" s="470"/>
      <c r="AHF22" s="470"/>
      <c r="AHG22" s="470"/>
      <c r="AHH22" s="470"/>
      <c r="AHI22" s="470"/>
      <c r="AHJ22" s="470"/>
      <c r="AHK22" s="470"/>
      <c r="AHL22" s="470"/>
      <c r="AHM22" s="470"/>
      <c r="AHN22" s="470"/>
      <c r="AHO22" s="470"/>
      <c r="AHP22" s="470"/>
      <c r="AHQ22" s="470"/>
      <c r="AHR22" s="470"/>
      <c r="AHS22" s="470"/>
      <c r="AHT22" s="470"/>
      <c r="AHU22" s="470"/>
      <c r="AHV22" s="470"/>
      <c r="AHW22" s="470"/>
      <c r="AHX22" s="470"/>
      <c r="AHY22" s="470"/>
      <c r="AHZ22" s="470"/>
      <c r="AIA22" s="470"/>
      <c r="AIB22" s="470"/>
      <c r="AIC22" s="470"/>
      <c r="AID22" s="470"/>
      <c r="AIE22" s="470"/>
      <c r="AIF22" s="470"/>
      <c r="AIG22" s="470"/>
      <c r="AIH22" s="470"/>
      <c r="AII22" s="470"/>
      <c r="AIJ22" s="470"/>
      <c r="AIK22" s="470"/>
      <c r="AIL22" s="470"/>
      <c r="AIM22" s="470"/>
      <c r="AIN22" s="470"/>
      <c r="AIO22" s="470"/>
      <c r="AIP22" s="470"/>
      <c r="AIQ22" s="470"/>
      <c r="AIR22" s="470"/>
      <c r="AIS22" s="470"/>
      <c r="AIT22" s="470"/>
      <c r="AIU22" s="470"/>
      <c r="AIV22" s="470"/>
      <c r="AIW22" s="470"/>
      <c r="AIX22" s="470"/>
      <c r="AIY22" s="470"/>
      <c r="AIZ22" s="470"/>
      <c r="AJA22" s="470"/>
      <c r="AJB22" s="470"/>
      <c r="AJC22" s="470"/>
      <c r="AJD22" s="470"/>
      <c r="AJE22" s="470"/>
      <c r="AJF22" s="470"/>
      <c r="AJG22" s="470"/>
      <c r="AJH22" s="470"/>
      <c r="AJI22" s="470"/>
      <c r="AJJ22" s="470"/>
      <c r="AJK22" s="470"/>
      <c r="AJL22" s="470"/>
      <c r="AJM22" s="470"/>
      <c r="AJN22" s="470"/>
      <c r="AJO22" s="470"/>
      <c r="AJP22" s="470"/>
      <c r="AJQ22" s="470"/>
      <c r="AJR22" s="470"/>
      <c r="AJS22" s="470"/>
      <c r="AJT22" s="470"/>
      <c r="AJU22" s="470"/>
      <c r="AJV22" s="470"/>
      <c r="AJW22" s="470"/>
      <c r="AJX22" s="470"/>
      <c r="AJY22" s="470"/>
      <c r="AJZ22" s="470"/>
      <c r="AKA22" s="470"/>
      <c r="AKB22" s="470"/>
      <c r="AKC22" s="470"/>
      <c r="AKD22" s="470"/>
      <c r="AKE22" s="470"/>
      <c r="AKF22" s="470"/>
      <c r="AKG22" s="470"/>
      <c r="AKH22" s="470"/>
      <c r="AKI22" s="470"/>
      <c r="AKJ22" s="470"/>
      <c r="AKK22" s="470"/>
      <c r="AKL22" s="470"/>
      <c r="AKM22" s="470"/>
      <c r="AKN22" s="470"/>
      <c r="AKO22" s="470"/>
      <c r="AKP22" s="470"/>
      <c r="AKQ22" s="470"/>
      <c r="AKR22" s="470"/>
      <c r="AKS22" s="470"/>
      <c r="AKT22" s="470"/>
      <c r="AKU22" s="470"/>
      <c r="AKV22" s="470"/>
      <c r="AKW22" s="470"/>
      <c r="AKX22" s="470"/>
      <c r="AKY22" s="470"/>
      <c r="AKZ22" s="470"/>
      <c r="ALA22" s="470"/>
      <c r="ALB22" s="470"/>
      <c r="ALC22" s="470"/>
      <c r="ALD22" s="470"/>
      <c r="ALE22" s="470"/>
      <c r="ALF22" s="470"/>
      <c r="ALG22" s="470"/>
      <c r="ALH22" s="470"/>
      <c r="ALI22" s="470"/>
      <c r="ALJ22" s="470"/>
      <c r="ALK22" s="470"/>
      <c r="ALL22" s="470"/>
      <c r="ALM22" s="470"/>
      <c r="ALN22" s="470"/>
      <c r="ALO22" s="470"/>
      <c r="ALP22" s="470"/>
      <c r="ALQ22" s="470"/>
      <c r="ALR22" s="470"/>
    </row>
    <row r="23" spans="1:1006" s="469" customFormat="1">
      <c r="A23" s="524"/>
      <c r="B23" s="572" t="s">
        <v>32</v>
      </c>
      <c r="C23" s="526"/>
      <c r="D23" s="441"/>
      <c r="E23" s="441"/>
      <c r="F23" s="441"/>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0"/>
      <c r="CO23" s="470"/>
      <c r="CP23" s="470"/>
      <c r="CQ23" s="470"/>
      <c r="CR23" s="470"/>
      <c r="CS23" s="470"/>
      <c r="CT23" s="470"/>
      <c r="CU23" s="470"/>
      <c r="CV23" s="470"/>
      <c r="CW23" s="470"/>
      <c r="CX23" s="470"/>
      <c r="CY23" s="470"/>
      <c r="CZ23" s="470"/>
      <c r="DA23" s="470"/>
      <c r="DB23" s="470"/>
      <c r="DC23" s="470"/>
      <c r="DD23" s="470"/>
      <c r="DE23" s="470"/>
      <c r="DF23" s="470"/>
      <c r="DG23" s="470"/>
      <c r="DH23" s="470"/>
      <c r="DI23" s="470"/>
      <c r="DJ23" s="470"/>
      <c r="DK23" s="470"/>
      <c r="DL23" s="470"/>
      <c r="DM23" s="470"/>
      <c r="DN23" s="470"/>
      <c r="DO23" s="470"/>
      <c r="DP23" s="470"/>
      <c r="DQ23" s="470"/>
      <c r="DR23" s="470"/>
      <c r="DS23" s="470"/>
      <c r="DT23" s="470"/>
      <c r="DU23" s="470"/>
      <c r="DV23" s="470"/>
      <c r="DW23" s="470"/>
      <c r="DX23" s="470"/>
      <c r="DY23" s="470"/>
      <c r="DZ23" s="470"/>
      <c r="EA23" s="470"/>
      <c r="EB23" s="470"/>
      <c r="EC23" s="470"/>
      <c r="ED23" s="470"/>
      <c r="EE23" s="470"/>
      <c r="EF23" s="470"/>
      <c r="EG23" s="470"/>
      <c r="EH23" s="470"/>
      <c r="EI23" s="470"/>
      <c r="EJ23" s="470"/>
      <c r="EK23" s="470"/>
      <c r="EL23" s="470"/>
      <c r="EM23" s="470"/>
      <c r="EN23" s="470"/>
      <c r="EO23" s="470"/>
      <c r="EP23" s="470"/>
      <c r="EQ23" s="470"/>
      <c r="ER23" s="470"/>
      <c r="ES23" s="470"/>
      <c r="ET23" s="470"/>
      <c r="EU23" s="470"/>
      <c r="EV23" s="470"/>
      <c r="EW23" s="470"/>
      <c r="EX23" s="470"/>
      <c r="EY23" s="470"/>
      <c r="EZ23" s="470"/>
      <c r="FA23" s="470"/>
      <c r="FB23" s="470"/>
      <c r="FC23" s="470"/>
      <c r="FD23" s="470"/>
      <c r="FE23" s="470"/>
      <c r="FF23" s="470"/>
      <c r="FG23" s="470"/>
      <c r="FH23" s="470"/>
      <c r="FI23" s="470"/>
      <c r="FJ23" s="470"/>
      <c r="FK23" s="470"/>
      <c r="FL23" s="470"/>
      <c r="FM23" s="470"/>
      <c r="FN23" s="470"/>
      <c r="FO23" s="470"/>
      <c r="FP23" s="470"/>
      <c r="FQ23" s="470"/>
      <c r="FR23" s="470"/>
      <c r="FS23" s="470"/>
      <c r="FT23" s="470"/>
      <c r="FU23" s="470"/>
      <c r="FV23" s="470"/>
      <c r="FW23" s="470"/>
      <c r="FX23" s="470"/>
      <c r="FY23" s="470"/>
      <c r="FZ23" s="470"/>
      <c r="GA23" s="470"/>
      <c r="GB23" s="470"/>
      <c r="GC23" s="470"/>
      <c r="GD23" s="470"/>
      <c r="GE23" s="470"/>
      <c r="GF23" s="470"/>
      <c r="GG23" s="470"/>
      <c r="GH23" s="470"/>
      <c r="GI23" s="470"/>
      <c r="GJ23" s="470"/>
      <c r="GK23" s="470"/>
      <c r="GL23" s="470"/>
      <c r="GM23" s="470"/>
      <c r="GN23" s="470"/>
      <c r="GO23" s="470"/>
      <c r="GP23" s="470"/>
      <c r="GQ23" s="470"/>
      <c r="GR23" s="470"/>
      <c r="GS23" s="470"/>
      <c r="GT23" s="470"/>
      <c r="GU23" s="470"/>
      <c r="GV23" s="470"/>
      <c r="GW23" s="470"/>
      <c r="GX23" s="470"/>
      <c r="GY23" s="470"/>
      <c r="GZ23" s="470"/>
      <c r="HA23" s="470"/>
      <c r="HB23" s="470"/>
      <c r="HC23" s="470"/>
      <c r="HD23" s="470"/>
      <c r="HE23" s="470"/>
      <c r="HF23" s="470"/>
      <c r="HG23" s="470"/>
      <c r="HH23" s="470"/>
      <c r="HI23" s="470"/>
      <c r="HJ23" s="470"/>
      <c r="HK23" s="470"/>
      <c r="HL23" s="470"/>
      <c r="HM23" s="470"/>
      <c r="HN23" s="470"/>
      <c r="HO23" s="470"/>
      <c r="HP23" s="470"/>
      <c r="HQ23" s="470"/>
      <c r="HR23" s="470"/>
      <c r="HS23" s="470"/>
      <c r="HT23" s="470"/>
      <c r="HU23" s="470"/>
      <c r="HV23" s="470"/>
      <c r="HW23" s="470"/>
      <c r="HX23" s="470"/>
      <c r="HY23" s="470"/>
      <c r="HZ23" s="470"/>
      <c r="IA23" s="470"/>
      <c r="IB23" s="470"/>
      <c r="IC23" s="470"/>
      <c r="ID23" s="470"/>
      <c r="IE23" s="470"/>
      <c r="IF23" s="470"/>
      <c r="IG23" s="470"/>
      <c r="IH23" s="470"/>
      <c r="II23" s="470"/>
      <c r="IJ23" s="470"/>
      <c r="IK23" s="470"/>
      <c r="IL23" s="470"/>
      <c r="IM23" s="470"/>
      <c r="IN23" s="470"/>
      <c r="IO23" s="470"/>
      <c r="IP23" s="470"/>
      <c r="IQ23" s="470"/>
      <c r="IR23" s="470"/>
      <c r="IS23" s="470"/>
      <c r="IT23" s="470"/>
      <c r="IU23" s="470"/>
      <c r="IV23" s="470"/>
      <c r="IW23" s="470"/>
      <c r="IX23" s="470"/>
      <c r="IY23" s="470"/>
      <c r="IZ23" s="470"/>
      <c r="JA23" s="470"/>
      <c r="JB23" s="470"/>
      <c r="JC23" s="470"/>
      <c r="JD23" s="470"/>
      <c r="JE23" s="470"/>
      <c r="JF23" s="470"/>
      <c r="JG23" s="470"/>
      <c r="JH23" s="470"/>
      <c r="JI23" s="470"/>
      <c r="JJ23" s="470"/>
      <c r="JK23" s="470"/>
      <c r="JL23" s="470"/>
      <c r="JM23" s="470"/>
      <c r="JN23" s="470"/>
      <c r="JO23" s="470"/>
      <c r="JP23" s="470"/>
      <c r="JQ23" s="470"/>
      <c r="JR23" s="470"/>
      <c r="JS23" s="470"/>
      <c r="JT23" s="470"/>
      <c r="JU23" s="470"/>
      <c r="JV23" s="470"/>
      <c r="JW23" s="470"/>
      <c r="JX23" s="470"/>
      <c r="JY23" s="470"/>
      <c r="JZ23" s="470"/>
      <c r="KA23" s="470"/>
      <c r="KB23" s="470"/>
      <c r="KC23" s="470"/>
      <c r="KD23" s="470"/>
      <c r="KE23" s="470"/>
      <c r="KF23" s="470"/>
      <c r="KG23" s="470"/>
      <c r="KH23" s="470"/>
      <c r="KI23" s="470"/>
      <c r="KJ23" s="470"/>
      <c r="KK23" s="470"/>
      <c r="KL23" s="470"/>
      <c r="KM23" s="470"/>
      <c r="KN23" s="470"/>
      <c r="KO23" s="470"/>
      <c r="KP23" s="470"/>
      <c r="KQ23" s="470"/>
      <c r="KR23" s="470"/>
      <c r="KS23" s="470"/>
      <c r="KT23" s="470"/>
      <c r="KU23" s="470"/>
      <c r="KV23" s="470"/>
      <c r="KW23" s="470"/>
      <c r="KX23" s="470"/>
      <c r="KY23" s="470"/>
      <c r="KZ23" s="470"/>
      <c r="LA23" s="470"/>
      <c r="LB23" s="470"/>
      <c r="LC23" s="470"/>
      <c r="LD23" s="470"/>
      <c r="LE23" s="470"/>
      <c r="LF23" s="470"/>
      <c r="LG23" s="470"/>
      <c r="LH23" s="470"/>
      <c r="LI23" s="470"/>
      <c r="LJ23" s="470"/>
      <c r="LK23" s="470"/>
      <c r="LL23" s="470"/>
      <c r="LM23" s="470"/>
      <c r="LN23" s="470"/>
      <c r="LO23" s="470"/>
      <c r="LP23" s="470"/>
      <c r="LQ23" s="470"/>
      <c r="LR23" s="470"/>
      <c r="LS23" s="470"/>
      <c r="LT23" s="470"/>
      <c r="LU23" s="470"/>
      <c r="LV23" s="470"/>
      <c r="LW23" s="470"/>
      <c r="LX23" s="470"/>
      <c r="LY23" s="470"/>
      <c r="LZ23" s="470"/>
      <c r="MA23" s="470"/>
      <c r="MB23" s="470"/>
      <c r="MC23" s="470"/>
      <c r="MD23" s="470"/>
      <c r="ME23" s="470"/>
      <c r="MF23" s="470"/>
      <c r="MG23" s="470"/>
      <c r="MH23" s="470"/>
      <c r="MI23" s="470"/>
      <c r="MJ23" s="470"/>
      <c r="MK23" s="470"/>
      <c r="ML23" s="470"/>
      <c r="MM23" s="470"/>
      <c r="MN23" s="470"/>
      <c r="MO23" s="470"/>
      <c r="MP23" s="470"/>
      <c r="MQ23" s="470"/>
      <c r="MR23" s="470"/>
      <c r="MS23" s="470"/>
      <c r="MT23" s="470"/>
      <c r="MU23" s="470"/>
      <c r="MV23" s="470"/>
      <c r="MW23" s="470"/>
      <c r="MX23" s="470"/>
      <c r="MY23" s="470"/>
      <c r="MZ23" s="470"/>
      <c r="NA23" s="470"/>
      <c r="NB23" s="470"/>
      <c r="NC23" s="470"/>
      <c r="ND23" s="470"/>
      <c r="NE23" s="470"/>
      <c r="NF23" s="470"/>
      <c r="NG23" s="470"/>
      <c r="NH23" s="470"/>
      <c r="NI23" s="470"/>
      <c r="NJ23" s="470"/>
      <c r="NK23" s="470"/>
      <c r="NL23" s="470"/>
      <c r="NM23" s="470"/>
      <c r="NN23" s="470"/>
      <c r="NO23" s="470"/>
      <c r="NP23" s="470"/>
      <c r="NQ23" s="470"/>
      <c r="NR23" s="470"/>
      <c r="NS23" s="470"/>
      <c r="NT23" s="470"/>
      <c r="NU23" s="470"/>
      <c r="NV23" s="470"/>
      <c r="NW23" s="470"/>
      <c r="NX23" s="470"/>
      <c r="NY23" s="470"/>
      <c r="NZ23" s="470"/>
      <c r="OA23" s="470"/>
      <c r="OB23" s="470"/>
      <c r="OC23" s="470"/>
      <c r="OD23" s="470"/>
      <c r="OE23" s="470"/>
      <c r="OF23" s="470"/>
      <c r="OG23" s="470"/>
      <c r="OH23" s="470"/>
      <c r="OI23" s="470"/>
      <c r="OJ23" s="470"/>
      <c r="OK23" s="470"/>
      <c r="OL23" s="470"/>
      <c r="OM23" s="470"/>
      <c r="ON23" s="470"/>
      <c r="OO23" s="470"/>
      <c r="OP23" s="470"/>
      <c r="OQ23" s="470"/>
      <c r="OR23" s="470"/>
      <c r="OS23" s="470"/>
      <c r="OT23" s="470"/>
      <c r="OU23" s="470"/>
      <c r="OV23" s="470"/>
      <c r="OW23" s="470"/>
      <c r="OX23" s="470"/>
      <c r="OY23" s="470"/>
      <c r="OZ23" s="470"/>
      <c r="PA23" s="470"/>
      <c r="PB23" s="470"/>
      <c r="PC23" s="470"/>
      <c r="PD23" s="470"/>
      <c r="PE23" s="470"/>
      <c r="PF23" s="470"/>
      <c r="PG23" s="470"/>
      <c r="PH23" s="470"/>
      <c r="PI23" s="470"/>
      <c r="PJ23" s="470"/>
      <c r="PK23" s="470"/>
      <c r="PL23" s="470"/>
      <c r="PM23" s="470"/>
      <c r="PN23" s="470"/>
      <c r="PO23" s="470"/>
      <c r="PP23" s="470"/>
      <c r="PQ23" s="470"/>
      <c r="PR23" s="470"/>
      <c r="PS23" s="470"/>
      <c r="PT23" s="470"/>
      <c r="PU23" s="470"/>
      <c r="PV23" s="470"/>
      <c r="PW23" s="470"/>
      <c r="PX23" s="470"/>
      <c r="PY23" s="470"/>
      <c r="PZ23" s="470"/>
      <c r="QA23" s="470"/>
      <c r="QB23" s="470"/>
      <c r="QC23" s="470"/>
      <c r="QD23" s="470"/>
      <c r="QE23" s="470"/>
      <c r="QF23" s="470"/>
      <c r="QG23" s="470"/>
      <c r="QH23" s="470"/>
      <c r="QI23" s="470"/>
      <c r="QJ23" s="470"/>
      <c r="QK23" s="470"/>
      <c r="QL23" s="470"/>
      <c r="QM23" s="470"/>
      <c r="QN23" s="470"/>
      <c r="QO23" s="470"/>
      <c r="QP23" s="470"/>
      <c r="QQ23" s="470"/>
      <c r="QR23" s="470"/>
      <c r="QS23" s="470"/>
      <c r="QT23" s="470"/>
      <c r="QU23" s="470"/>
      <c r="QV23" s="470"/>
      <c r="QW23" s="470"/>
      <c r="QX23" s="470"/>
      <c r="QY23" s="470"/>
      <c r="QZ23" s="470"/>
      <c r="RA23" s="470"/>
      <c r="RB23" s="470"/>
      <c r="RC23" s="470"/>
      <c r="RD23" s="470"/>
      <c r="RE23" s="470"/>
      <c r="RF23" s="470"/>
      <c r="RG23" s="470"/>
      <c r="RH23" s="470"/>
      <c r="RI23" s="470"/>
      <c r="RJ23" s="470"/>
      <c r="RK23" s="470"/>
      <c r="RL23" s="470"/>
      <c r="RM23" s="470"/>
      <c r="RN23" s="470"/>
      <c r="RO23" s="470"/>
      <c r="RP23" s="470"/>
      <c r="RQ23" s="470"/>
      <c r="RR23" s="470"/>
      <c r="RS23" s="470"/>
      <c r="RT23" s="470"/>
      <c r="RU23" s="470"/>
      <c r="RV23" s="470"/>
      <c r="RW23" s="470"/>
      <c r="RX23" s="470"/>
      <c r="RY23" s="470"/>
      <c r="RZ23" s="470"/>
      <c r="SA23" s="470"/>
      <c r="SB23" s="470"/>
      <c r="SC23" s="470"/>
      <c r="SD23" s="470"/>
      <c r="SE23" s="470"/>
      <c r="SF23" s="470"/>
      <c r="SG23" s="470"/>
      <c r="SH23" s="470"/>
      <c r="SI23" s="470"/>
      <c r="SJ23" s="470"/>
      <c r="SK23" s="470"/>
      <c r="SL23" s="470"/>
      <c r="SM23" s="470"/>
      <c r="SN23" s="470"/>
      <c r="SO23" s="470"/>
      <c r="SP23" s="470"/>
      <c r="SQ23" s="470"/>
      <c r="SR23" s="470"/>
      <c r="SS23" s="470"/>
      <c r="ST23" s="470"/>
      <c r="SU23" s="470"/>
      <c r="SV23" s="470"/>
      <c r="SW23" s="470"/>
      <c r="SX23" s="470"/>
      <c r="SY23" s="470"/>
      <c r="SZ23" s="470"/>
      <c r="TA23" s="470"/>
      <c r="TB23" s="470"/>
      <c r="TC23" s="470"/>
      <c r="TD23" s="470"/>
      <c r="TE23" s="470"/>
      <c r="TF23" s="470"/>
      <c r="TG23" s="470"/>
      <c r="TH23" s="470"/>
      <c r="TI23" s="470"/>
      <c r="TJ23" s="470"/>
      <c r="TK23" s="470"/>
      <c r="TL23" s="470"/>
      <c r="TM23" s="470"/>
      <c r="TN23" s="470"/>
      <c r="TO23" s="470"/>
      <c r="TP23" s="470"/>
      <c r="TQ23" s="470"/>
      <c r="TR23" s="470"/>
      <c r="TS23" s="470"/>
      <c r="TT23" s="470"/>
      <c r="TU23" s="470"/>
      <c r="TV23" s="470"/>
      <c r="TW23" s="470"/>
      <c r="TX23" s="470"/>
      <c r="TY23" s="470"/>
      <c r="TZ23" s="470"/>
      <c r="UA23" s="470"/>
      <c r="UB23" s="470"/>
      <c r="UC23" s="470"/>
      <c r="UD23" s="470"/>
      <c r="UE23" s="470"/>
      <c r="UF23" s="470"/>
      <c r="UG23" s="470"/>
      <c r="UH23" s="470"/>
      <c r="UI23" s="470"/>
      <c r="UJ23" s="470"/>
      <c r="UK23" s="470"/>
      <c r="UL23" s="470"/>
      <c r="UM23" s="470"/>
      <c r="UN23" s="470"/>
      <c r="UO23" s="470"/>
      <c r="UP23" s="470"/>
      <c r="UQ23" s="470"/>
      <c r="UR23" s="470"/>
      <c r="US23" s="470"/>
      <c r="UT23" s="470"/>
      <c r="UU23" s="470"/>
      <c r="UV23" s="470"/>
      <c r="UW23" s="470"/>
      <c r="UX23" s="470"/>
      <c r="UY23" s="470"/>
      <c r="UZ23" s="470"/>
      <c r="VA23" s="470"/>
      <c r="VB23" s="470"/>
      <c r="VC23" s="470"/>
      <c r="VD23" s="470"/>
      <c r="VE23" s="470"/>
      <c r="VF23" s="470"/>
      <c r="VG23" s="470"/>
      <c r="VH23" s="470"/>
      <c r="VI23" s="470"/>
      <c r="VJ23" s="470"/>
      <c r="VK23" s="470"/>
      <c r="VL23" s="470"/>
      <c r="VM23" s="470"/>
      <c r="VN23" s="470"/>
      <c r="VO23" s="470"/>
      <c r="VP23" s="470"/>
      <c r="VQ23" s="470"/>
      <c r="VR23" s="470"/>
      <c r="VS23" s="470"/>
      <c r="VT23" s="470"/>
      <c r="VU23" s="470"/>
      <c r="VV23" s="470"/>
      <c r="VW23" s="470"/>
      <c r="VX23" s="470"/>
      <c r="VY23" s="470"/>
      <c r="VZ23" s="470"/>
      <c r="WA23" s="470"/>
      <c r="WB23" s="470"/>
      <c r="WC23" s="470"/>
      <c r="WD23" s="470"/>
      <c r="WE23" s="470"/>
      <c r="WF23" s="470"/>
      <c r="WG23" s="470"/>
      <c r="WH23" s="470"/>
      <c r="WI23" s="470"/>
      <c r="WJ23" s="470"/>
      <c r="WK23" s="470"/>
      <c r="WL23" s="470"/>
      <c r="WM23" s="470"/>
      <c r="WN23" s="470"/>
      <c r="WO23" s="470"/>
      <c r="WP23" s="470"/>
      <c r="WQ23" s="470"/>
      <c r="WR23" s="470"/>
      <c r="WS23" s="470"/>
      <c r="WT23" s="470"/>
      <c r="WU23" s="470"/>
      <c r="WV23" s="470"/>
      <c r="WW23" s="470"/>
      <c r="WX23" s="470"/>
      <c r="WY23" s="470"/>
      <c r="WZ23" s="470"/>
      <c r="XA23" s="470"/>
      <c r="XB23" s="470"/>
      <c r="XC23" s="470"/>
      <c r="XD23" s="470"/>
      <c r="XE23" s="470"/>
      <c r="XF23" s="470"/>
      <c r="XG23" s="470"/>
      <c r="XH23" s="470"/>
      <c r="XI23" s="470"/>
      <c r="XJ23" s="470"/>
      <c r="XK23" s="470"/>
      <c r="XL23" s="470"/>
      <c r="XM23" s="470"/>
      <c r="XN23" s="470"/>
      <c r="XO23" s="470"/>
      <c r="XP23" s="470"/>
      <c r="XQ23" s="470"/>
      <c r="XR23" s="470"/>
      <c r="XS23" s="470"/>
      <c r="XT23" s="470"/>
      <c r="XU23" s="470"/>
      <c r="XV23" s="470"/>
      <c r="XW23" s="470"/>
      <c r="XX23" s="470"/>
      <c r="XY23" s="470"/>
      <c r="XZ23" s="470"/>
      <c r="YA23" s="470"/>
      <c r="YB23" s="470"/>
      <c r="YC23" s="470"/>
      <c r="YD23" s="470"/>
      <c r="YE23" s="470"/>
      <c r="YF23" s="470"/>
      <c r="YG23" s="470"/>
      <c r="YH23" s="470"/>
      <c r="YI23" s="470"/>
      <c r="YJ23" s="470"/>
      <c r="YK23" s="470"/>
      <c r="YL23" s="470"/>
      <c r="YM23" s="470"/>
      <c r="YN23" s="470"/>
      <c r="YO23" s="470"/>
      <c r="YP23" s="470"/>
      <c r="YQ23" s="470"/>
      <c r="YR23" s="470"/>
      <c r="YS23" s="470"/>
      <c r="YT23" s="470"/>
      <c r="YU23" s="470"/>
      <c r="YV23" s="470"/>
      <c r="YW23" s="470"/>
      <c r="YX23" s="470"/>
      <c r="YY23" s="470"/>
      <c r="YZ23" s="470"/>
      <c r="ZA23" s="470"/>
      <c r="ZB23" s="470"/>
      <c r="ZC23" s="470"/>
      <c r="ZD23" s="470"/>
      <c r="ZE23" s="470"/>
      <c r="ZF23" s="470"/>
      <c r="ZG23" s="470"/>
      <c r="ZH23" s="470"/>
      <c r="ZI23" s="470"/>
      <c r="ZJ23" s="470"/>
      <c r="ZK23" s="470"/>
      <c r="ZL23" s="470"/>
      <c r="ZM23" s="470"/>
      <c r="ZN23" s="470"/>
      <c r="ZO23" s="470"/>
      <c r="ZP23" s="470"/>
      <c r="ZQ23" s="470"/>
      <c r="ZR23" s="470"/>
      <c r="ZS23" s="470"/>
      <c r="ZT23" s="470"/>
      <c r="ZU23" s="470"/>
      <c r="ZV23" s="470"/>
      <c r="ZW23" s="470"/>
      <c r="ZX23" s="470"/>
      <c r="ZY23" s="470"/>
      <c r="ZZ23" s="470"/>
      <c r="AAA23" s="470"/>
      <c r="AAB23" s="470"/>
      <c r="AAC23" s="470"/>
      <c r="AAD23" s="470"/>
      <c r="AAE23" s="470"/>
      <c r="AAF23" s="470"/>
      <c r="AAG23" s="470"/>
      <c r="AAH23" s="470"/>
      <c r="AAI23" s="470"/>
      <c r="AAJ23" s="470"/>
      <c r="AAK23" s="470"/>
      <c r="AAL23" s="470"/>
      <c r="AAM23" s="470"/>
      <c r="AAN23" s="470"/>
      <c r="AAO23" s="470"/>
      <c r="AAP23" s="470"/>
      <c r="AAQ23" s="470"/>
      <c r="AAR23" s="470"/>
      <c r="AAS23" s="470"/>
      <c r="AAT23" s="470"/>
      <c r="AAU23" s="470"/>
      <c r="AAV23" s="470"/>
      <c r="AAW23" s="470"/>
      <c r="AAX23" s="470"/>
      <c r="AAY23" s="470"/>
      <c r="AAZ23" s="470"/>
      <c r="ABA23" s="470"/>
      <c r="ABB23" s="470"/>
      <c r="ABC23" s="470"/>
      <c r="ABD23" s="470"/>
      <c r="ABE23" s="470"/>
      <c r="ABF23" s="470"/>
      <c r="ABG23" s="470"/>
      <c r="ABH23" s="470"/>
      <c r="ABI23" s="470"/>
      <c r="ABJ23" s="470"/>
      <c r="ABK23" s="470"/>
      <c r="ABL23" s="470"/>
      <c r="ABM23" s="470"/>
      <c r="ABN23" s="470"/>
      <c r="ABO23" s="470"/>
      <c r="ABP23" s="470"/>
      <c r="ABQ23" s="470"/>
      <c r="ABR23" s="470"/>
      <c r="ABS23" s="470"/>
      <c r="ABT23" s="470"/>
      <c r="ABU23" s="470"/>
      <c r="ABV23" s="470"/>
      <c r="ABW23" s="470"/>
      <c r="ABX23" s="470"/>
      <c r="ABY23" s="470"/>
      <c r="ABZ23" s="470"/>
      <c r="ACA23" s="470"/>
      <c r="ACB23" s="470"/>
      <c r="ACC23" s="470"/>
      <c r="ACD23" s="470"/>
      <c r="ACE23" s="470"/>
      <c r="ACF23" s="470"/>
      <c r="ACG23" s="470"/>
      <c r="ACH23" s="470"/>
      <c r="ACI23" s="470"/>
      <c r="ACJ23" s="470"/>
      <c r="ACK23" s="470"/>
      <c r="ACL23" s="470"/>
      <c r="ACM23" s="470"/>
      <c r="ACN23" s="470"/>
      <c r="ACO23" s="470"/>
      <c r="ACP23" s="470"/>
      <c r="ACQ23" s="470"/>
      <c r="ACR23" s="470"/>
      <c r="ACS23" s="470"/>
      <c r="ACT23" s="470"/>
      <c r="ACU23" s="470"/>
      <c r="ACV23" s="470"/>
      <c r="ACW23" s="470"/>
      <c r="ACX23" s="470"/>
      <c r="ACY23" s="470"/>
      <c r="ACZ23" s="470"/>
      <c r="ADA23" s="470"/>
      <c r="ADB23" s="470"/>
      <c r="ADC23" s="470"/>
      <c r="ADD23" s="470"/>
      <c r="ADE23" s="470"/>
      <c r="ADF23" s="470"/>
      <c r="ADG23" s="470"/>
      <c r="ADH23" s="470"/>
      <c r="ADI23" s="470"/>
      <c r="ADJ23" s="470"/>
      <c r="ADK23" s="470"/>
      <c r="ADL23" s="470"/>
      <c r="ADM23" s="470"/>
      <c r="ADN23" s="470"/>
      <c r="ADO23" s="470"/>
      <c r="ADP23" s="470"/>
      <c r="ADQ23" s="470"/>
      <c r="ADR23" s="470"/>
      <c r="ADS23" s="470"/>
      <c r="ADT23" s="470"/>
      <c r="ADU23" s="470"/>
      <c r="ADV23" s="470"/>
      <c r="ADW23" s="470"/>
      <c r="ADX23" s="470"/>
      <c r="ADY23" s="470"/>
      <c r="ADZ23" s="470"/>
      <c r="AEA23" s="470"/>
      <c r="AEB23" s="470"/>
      <c r="AEC23" s="470"/>
      <c r="AED23" s="470"/>
      <c r="AEE23" s="470"/>
      <c r="AEF23" s="470"/>
      <c r="AEG23" s="470"/>
      <c r="AEH23" s="470"/>
      <c r="AEI23" s="470"/>
      <c r="AEJ23" s="470"/>
      <c r="AEK23" s="470"/>
      <c r="AEL23" s="470"/>
      <c r="AEM23" s="470"/>
      <c r="AEN23" s="470"/>
      <c r="AEO23" s="470"/>
      <c r="AEP23" s="470"/>
      <c r="AEQ23" s="470"/>
      <c r="AER23" s="470"/>
      <c r="AES23" s="470"/>
      <c r="AET23" s="470"/>
      <c r="AEU23" s="470"/>
      <c r="AEV23" s="470"/>
      <c r="AEW23" s="470"/>
      <c r="AEX23" s="470"/>
      <c r="AEY23" s="470"/>
      <c r="AEZ23" s="470"/>
      <c r="AFA23" s="470"/>
      <c r="AFB23" s="470"/>
      <c r="AFC23" s="470"/>
      <c r="AFD23" s="470"/>
      <c r="AFE23" s="470"/>
      <c r="AFF23" s="470"/>
      <c r="AFG23" s="470"/>
      <c r="AFH23" s="470"/>
      <c r="AFI23" s="470"/>
      <c r="AFJ23" s="470"/>
      <c r="AFK23" s="470"/>
      <c r="AFL23" s="470"/>
      <c r="AFM23" s="470"/>
      <c r="AFN23" s="470"/>
      <c r="AFO23" s="470"/>
      <c r="AFP23" s="470"/>
      <c r="AFQ23" s="470"/>
      <c r="AFR23" s="470"/>
      <c r="AFS23" s="470"/>
      <c r="AFT23" s="470"/>
      <c r="AFU23" s="470"/>
      <c r="AFV23" s="470"/>
      <c r="AFW23" s="470"/>
      <c r="AFX23" s="470"/>
      <c r="AFY23" s="470"/>
      <c r="AFZ23" s="470"/>
      <c r="AGA23" s="470"/>
      <c r="AGB23" s="470"/>
      <c r="AGC23" s="470"/>
      <c r="AGD23" s="470"/>
      <c r="AGE23" s="470"/>
      <c r="AGF23" s="470"/>
      <c r="AGG23" s="470"/>
      <c r="AGH23" s="470"/>
      <c r="AGI23" s="470"/>
      <c r="AGJ23" s="470"/>
      <c r="AGK23" s="470"/>
      <c r="AGL23" s="470"/>
      <c r="AGM23" s="470"/>
      <c r="AGN23" s="470"/>
      <c r="AGO23" s="470"/>
      <c r="AGP23" s="470"/>
      <c r="AGQ23" s="470"/>
      <c r="AGR23" s="470"/>
      <c r="AGS23" s="470"/>
      <c r="AGT23" s="470"/>
      <c r="AGU23" s="470"/>
      <c r="AGV23" s="470"/>
      <c r="AGW23" s="470"/>
      <c r="AGX23" s="470"/>
      <c r="AGY23" s="470"/>
      <c r="AGZ23" s="470"/>
      <c r="AHA23" s="470"/>
      <c r="AHB23" s="470"/>
      <c r="AHC23" s="470"/>
      <c r="AHD23" s="470"/>
      <c r="AHE23" s="470"/>
      <c r="AHF23" s="470"/>
      <c r="AHG23" s="470"/>
      <c r="AHH23" s="470"/>
      <c r="AHI23" s="470"/>
      <c r="AHJ23" s="470"/>
      <c r="AHK23" s="470"/>
      <c r="AHL23" s="470"/>
      <c r="AHM23" s="470"/>
      <c r="AHN23" s="470"/>
      <c r="AHO23" s="470"/>
      <c r="AHP23" s="470"/>
      <c r="AHQ23" s="470"/>
      <c r="AHR23" s="470"/>
      <c r="AHS23" s="470"/>
      <c r="AHT23" s="470"/>
      <c r="AHU23" s="470"/>
      <c r="AHV23" s="470"/>
      <c r="AHW23" s="470"/>
      <c r="AHX23" s="470"/>
      <c r="AHY23" s="470"/>
      <c r="AHZ23" s="470"/>
      <c r="AIA23" s="470"/>
      <c r="AIB23" s="470"/>
      <c r="AIC23" s="470"/>
      <c r="AID23" s="470"/>
      <c r="AIE23" s="470"/>
      <c r="AIF23" s="470"/>
      <c r="AIG23" s="470"/>
      <c r="AIH23" s="470"/>
      <c r="AII23" s="470"/>
      <c r="AIJ23" s="470"/>
      <c r="AIK23" s="470"/>
      <c r="AIL23" s="470"/>
      <c r="AIM23" s="470"/>
      <c r="AIN23" s="470"/>
      <c r="AIO23" s="470"/>
      <c r="AIP23" s="470"/>
      <c r="AIQ23" s="470"/>
      <c r="AIR23" s="470"/>
      <c r="AIS23" s="470"/>
      <c r="AIT23" s="470"/>
      <c r="AIU23" s="470"/>
      <c r="AIV23" s="470"/>
      <c r="AIW23" s="470"/>
      <c r="AIX23" s="470"/>
      <c r="AIY23" s="470"/>
      <c r="AIZ23" s="470"/>
      <c r="AJA23" s="470"/>
      <c r="AJB23" s="470"/>
      <c r="AJC23" s="470"/>
      <c r="AJD23" s="470"/>
      <c r="AJE23" s="470"/>
      <c r="AJF23" s="470"/>
      <c r="AJG23" s="470"/>
      <c r="AJH23" s="470"/>
      <c r="AJI23" s="470"/>
      <c r="AJJ23" s="470"/>
      <c r="AJK23" s="470"/>
      <c r="AJL23" s="470"/>
      <c r="AJM23" s="470"/>
      <c r="AJN23" s="470"/>
      <c r="AJO23" s="470"/>
      <c r="AJP23" s="470"/>
      <c r="AJQ23" s="470"/>
      <c r="AJR23" s="470"/>
      <c r="AJS23" s="470"/>
      <c r="AJT23" s="470"/>
      <c r="AJU23" s="470"/>
      <c r="AJV23" s="470"/>
      <c r="AJW23" s="470"/>
      <c r="AJX23" s="470"/>
      <c r="AJY23" s="470"/>
      <c r="AJZ23" s="470"/>
      <c r="AKA23" s="470"/>
      <c r="AKB23" s="470"/>
      <c r="AKC23" s="470"/>
      <c r="AKD23" s="470"/>
      <c r="AKE23" s="470"/>
      <c r="AKF23" s="470"/>
      <c r="AKG23" s="470"/>
      <c r="AKH23" s="470"/>
      <c r="AKI23" s="470"/>
      <c r="AKJ23" s="470"/>
      <c r="AKK23" s="470"/>
      <c r="AKL23" s="470"/>
      <c r="AKM23" s="470"/>
      <c r="AKN23" s="470"/>
      <c r="AKO23" s="470"/>
      <c r="AKP23" s="470"/>
      <c r="AKQ23" s="470"/>
      <c r="AKR23" s="470"/>
      <c r="AKS23" s="470"/>
      <c r="AKT23" s="470"/>
      <c r="AKU23" s="470"/>
      <c r="AKV23" s="470"/>
      <c r="AKW23" s="470"/>
      <c r="AKX23" s="470"/>
      <c r="AKY23" s="470"/>
      <c r="AKZ23" s="470"/>
      <c r="ALA23" s="470"/>
      <c r="ALB23" s="470"/>
      <c r="ALC23" s="470"/>
      <c r="ALD23" s="470"/>
      <c r="ALE23" s="470"/>
      <c r="ALF23" s="470"/>
      <c r="ALG23" s="470"/>
      <c r="ALH23" s="470"/>
      <c r="ALI23" s="470"/>
      <c r="ALJ23" s="470"/>
      <c r="ALK23" s="470"/>
      <c r="ALL23" s="470"/>
      <c r="ALM23" s="470"/>
      <c r="ALN23" s="470"/>
      <c r="ALO23" s="470"/>
      <c r="ALP23" s="470"/>
      <c r="ALQ23" s="470"/>
      <c r="ALR23" s="470"/>
    </row>
    <row r="24" spans="1:1006" s="469" customFormat="1">
      <c r="A24" s="524"/>
      <c r="B24" s="572" t="s">
        <v>31</v>
      </c>
      <c r="C24" s="526"/>
      <c r="D24" s="441"/>
      <c r="E24" s="441"/>
      <c r="F24" s="441"/>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F24" s="470"/>
      <c r="EG24" s="470"/>
      <c r="EH24" s="470"/>
      <c r="EI24" s="470"/>
      <c r="EJ24" s="470"/>
      <c r="EK24" s="470"/>
      <c r="EL24" s="470"/>
      <c r="EM24" s="470"/>
      <c r="EN24" s="470"/>
      <c r="EO24" s="470"/>
      <c r="EP24" s="470"/>
      <c r="EQ24" s="470"/>
      <c r="ER24" s="470"/>
      <c r="ES24" s="470"/>
      <c r="ET24" s="470"/>
      <c r="EU24" s="470"/>
      <c r="EV24" s="470"/>
      <c r="EW24" s="470"/>
      <c r="EX24" s="470"/>
      <c r="EY24" s="470"/>
      <c r="EZ24" s="470"/>
      <c r="FA24" s="470"/>
      <c r="FB24" s="470"/>
      <c r="FC24" s="470"/>
      <c r="FD24" s="470"/>
      <c r="FE24" s="470"/>
      <c r="FF24" s="470"/>
      <c r="FG24" s="470"/>
      <c r="FH24" s="470"/>
      <c r="FI24" s="470"/>
      <c r="FJ24" s="470"/>
      <c r="FK24" s="470"/>
      <c r="FL24" s="470"/>
      <c r="FM24" s="470"/>
      <c r="FN24" s="470"/>
      <c r="FO24" s="470"/>
      <c r="FP24" s="470"/>
      <c r="FQ24" s="470"/>
      <c r="FR24" s="470"/>
      <c r="FS24" s="470"/>
      <c r="FT24" s="470"/>
      <c r="FU24" s="470"/>
      <c r="FV24" s="470"/>
      <c r="FW24" s="470"/>
      <c r="FX24" s="470"/>
      <c r="FY24" s="470"/>
      <c r="FZ24" s="470"/>
      <c r="GA24" s="470"/>
      <c r="GB24" s="470"/>
      <c r="GC24" s="470"/>
      <c r="GD24" s="470"/>
      <c r="GE24" s="470"/>
      <c r="GF24" s="470"/>
      <c r="GG24" s="470"/>
      <c r="GH24" s="470"/>
      <c r="GI24" s="470"/>
      <c r="GJ24" s="470"/>
      <c r="GK24" s="470"/>
      <c r="GL24" s="470"/>
      <c r="GM24" s="470"/>
      <c r="GN24" s="470"/>
      <c r="GO24" s="470"/>
      <c r="GP24" s="470"/>
      <c r="GQ24" s="470"/>
      <c r="GR24" s="470"/>
      <c r="GS24" s="470"/>
      <c r="GT24" s="470"/>
      <c r="GU24" s="470"/>
      <c r="GV24" s="470"/>
      <c r="GW24" s="470"/>
      <c r="GX24" s="470"/>
      <c r="GY24" s="470"/>
      <c r="GZ24" s="470"/>
      <c r="HA24" s="470"/>
      <c r="HB24" s="470"/>
      <c r="HC24" s="470"/>
      <c r="HD24" s="470"/>
      <c r="HE24" s="470"/>
      <c r="HF24" s="470"/>
      <c r="HG24" s="470"/>
      <c r="HH24" s="470"/>
      <c r="HI24" s="470"/>
      <c r="HJ24" s="470"/>
      <c r="HK24" s="470"/>
      <c r="HL24" s="470"/>
      <c r="HM24" s="470"/>
      <c r="HN24" s="470"/>
      <c r="HO24" s="470"/>
      <c r="HP24" s="470"/>
      <c r="HQ24" s="470"/>
      <c r="HR24" s="470"/>
      <c r="HS24" s="470"/>
      <c r="HT24" s="470"/>
      <c r="HU24" s="470"/>
      <c r="HV24" s="470"/>
      <c r="HW24" s="470"/>
      <c r="HX24" s="470"/>
      <c r="HY24" s="470"/>
      <c r="HZ24" s="470"/>
      <c r="IA24" s="470"/>
      <c r="IB24" s="470"/>
      <c r="IC24" s="470"/>
      <c r="ID24" s="470"/>
      <c r="IE24" s="470"/>
      <c r="IF24" s="470"/>
      <c r="IG24" s="470"/>
      <c r="IH24" s="470"/>
      <c r="II24" s="470"/>
      <c r="IJ24" s="470"/>
      <c r="IK24" s="470"/>
      <c r="IL24" s="470"/>
      <c r="IM24" s="470"/>
      <c r="IN24" s="470"/>
      <c r="IO24" s="470"/>
      <c r="IP24" s="470"/>
      <c r="IQ24" s="470"/>
      <c r="IR24" s="470"/>
      <c r="IS24" s="470"/>
      <c r="IT24" s="470"/>
      <c r="IU24" s="470"/>
      <c r="IV24" s="470"/>
      <c r="IW24" s="470"/>
      <c r="IX24" s="470"/>
      <c r="IY24" s="470"/>
      <c r="IZ24" s="470"/>
      <c r="JA24" s="470"/>
      <c r="JB24" s="470"/>
      <c r="JC24" s="470"/>
      <c r="JD24" s="470"/>
      <c r="JE24" s="470"/>
      <c r="JF24" s="470"/>
      <c r="JG24" s="470"/>
      <c r="JH24" s="470"/>
      <c r="JI24" s="470"/>
      <c r="JJ24" s="470"/>
      <c r="JK24" s="470"/>
      <c r="JL24" s="470"/>
      <c r="JM24" s="470"/>
      <c r="JN24" s="470"/>
      <c r="JO24" s="470"/>
      <c r="JP24" s="470"/>
      <c r="JQ24" s="470"/>
      <c r="JR24" s="470"/>
      <c r="JS24" s="470"/>
      <c r="JT24" s="470"/>
      <c r="JU24" s="470"/>
      <c r="JV24" s="470"/>
      <c r="JW24" s="470"/>
      <c r="JX24" s="470"/>
      <c r="JY24" s="470"/>
      <c r="JZ24" s="470"/>
      <c r="KA24" s="470"/>
      <c r="KB24" s="470"/>
      <c r="KC24" s="470"/>
      <c r="KD24" s="470"/>
      <c r="KE24" s="470"/>
      <c r="KF24" s="470"/>
      <c r="KG24" s="470"/>
      <c r="KH24" s="470"/>
      <c r="KI24" s="470"/>
      <c r="KJ24" s="470"/>
      <c r="KK24" s="470"/>
      <c r="KL24" s="470"/>
      <c r="KM24" s="470"/>
      <c r="KN24" s="470"/>
      <c r="KO24" s="470"/>
      <c r="KP24" s="470"/>
      <c r="KQ24" s="470"/>
      <c r="KR24" s="470"/>
      <c r="KS24" s="470"/>
      <c r="KT24" s="470"/>
      <c r="KU24" s="470"/>
      <c r="KV24" s="470"/>
      <c r="KW24" s="470"/>
      <c r="KX24" s="470"/>
      <c r="KY24" s="470"/>
      <c r="KZ24" s="470"/>
      <c r="LA24" s="470"/>
      <c r="LB24" s="470"/>
      <c r="LC24" s="470"/>
      <c r="LD24" s="470"/>
      <c r="LE24" s="470"/>
      <c r="LF24" s="470"/>
      <c r="LG24" s="470"/>
      <c r="LH24" s="470"/>
      <c r="LI24" s="470"/>
      <c r="LJ24" s="470"/>
      <c r="LK24" s="470"/>
      <c r="LL24" s="470"/>
      <c r="LM24" s="470"/>
      <c r="LN24" s="470"/>
      <c r="LO24" s="470"/>
      <c r="LP24" s="470"/>
      <c r="LQ24" s="470"/>
      <c r="LR24" s="470"/>
      <c r="LS24" s="470"/>
      <c r="LT24" s="470"/>
      <c r="LU24" s="470"/>
      <c r="LV24" s="470"/>
      <c r="LW24" s="470"/>
      <c r="LX24" s="470"/>
      <c r="LY24" s="470"/>
      <c r="LZ24" s="470"/>
      <c r="MA24" s="470"/>
      <c r="MB24" s="470"/>
      <c r="MC24" s="470"/>
      <c r="MD24" s="470"/>
      <c r="ME24" s="470"/>
      <c r="MF24" s="470"/>
      <c r="MG24" s="470"/>
      <c r="MH24" s="470"/>
      <c r="MI24" s="470"/>
      <c r="MJ24" s="470"/>
      <c r="MK24" s="470"/>
      <c r="ML24" s="470"/>
      <c r="MM24" s="470"/>
      <c r="MN24" s="470"/>
      <c r="MO24" s="470"/>
      <c r="MP24" s="470"/>
      <c r="MQ24" s="470"/>
      <c r="MR24" s="470"/>
      <c r="MS24" s="470"/>
      <c r="MT24" s="470"/>
      <c r="MU24" s="470"/>
      <c r="MV24" s="470"/>
      <c r="MW24" s="470"/>
      <c r="MX24" s="470"/>
      <c r="MY24" s="470"/>
      <c r="MZ24" s="470"/>
      <c r="NA24" s="470"/>
      <c r="NB24" s="470"/>
      <c r="NC24" s="470"/>
      <c r="ND24" s="470"/>
      <c r="NE24" s="470"/>
      <c r="NF24" s="470"/>
      <c r="NG24" s="470"/>
      <c r="NH24" s="470"/>
      <c r="NI24" s="470"/>
      <c r="NJ24" s="470"/>
      <c r="NK24" s="470"/>
      <c r="NL24" s="470"/>
      <c r="NM24" s="470"/>
      <c r="NN24" s="470"/>
      <c r="NO24" s="470"/>
      <c r="NP24" s="470"/>
      <c r="NQ24" s="470"/>
      <c r="NR24" s="470"/>
      <c r="NS24" s="470"/>
      <c r="NT24" s="470"/>
      <c r="NU24" s="470"/>
      <c r="NV24" s="470"/>
      <c r="NW24" s="470"/>
      <c r="NX24" s="470"/>
      <c r="NY24" s="470"/>
      <c r="NZ24" s="470"/>
      <c r="OA24" s="470"/>
      <c r="OB24" s="470"/>
      <c r="OC24" s="470"/>
      <c r="OD24" s="470"/>
      <c r="OE24" s="470"/>
      <c r="OF24" s="470"/>
      <c r="OG24" s="470"/>
      <c r="OH24" s="470"/>
      <c r="OI24" s="470"/>
      <c r="OJ24" s="470"/>
      <c r="OK24" s="470"/>
      <c r="OL24" s="470"/>
      <c r="OM24" s="470"/>
      <c r="ON24" s="470"/>
      <c r="OO24" s="470"/>
      <c r="OP24" s="470"/>
      <c r="OQ24" s="470"/>
      <c r="OR24" s="470"/>
      <c r="OS24" s="470"/>
      <c r="OT24" s="470"/>
      <c r="OU24" s="470"/>
      <c r="OV24" s="470"/>
      <c r="OW24" s="470"/>
      <c r="OX24" s="470"/>
      <c r="OY24" s="470"/>
      <c r="OZ24" s="470"/>
      <c r="PA24" s="470"/>
      <c r="PB24" s="470"/>
      <c r="PC24" s="470"/>
      <c r="PD24" s="470"/>
      <c r="PE24" s="470"/>
      <c r="PF24" s="470"/>
      <c r="PG24" s="470"/>
      <c r="PH24" s="470"/>
      <c r="PI24" s="470"/>
      <c r="PJ24" s="470"/>
      <c r="PK24" s="470"/>
      <c r="PL24" s="470"/>
      <c r="PM24" s="470"/>
      <c r="PN24" s="470"/>
      <c r="PO24" s="470"/>
      <c r="PP24" s="470"/>
      <c r="PQ24" s="470"/>
      <c r="PR24" s="470"/>
      <c r="PS24" s="470"/>
      <c r="PT24" s="470"/>
      <c r="PU24" s="470"/>
      <c r="PV24" s="470"/>
      <c r="PW24" s="470"/>
      <c r="PX24" s="470"/>
      <c r="PY24" s="470"/>
      <c r="PZ24" s="470"/>
      <c r="QA24" s="470"/>
      <c r="QB24" s="470"/>
      <c r="QC24" s="470"/>
      <c r="QD24" s="470"/>
      <c r="QE24" s="470"/>
      <c r="QF24" s="470"/>
      <c r="QG24" s="470"/>
      <c r="QH24" s="470"/>
      <c r="QI24" s="470"/>
      <c r="QJ24" s="470"/>
      <c r="QK24" s="470"/>
      <c r="QL24" s="470"/>
      <c r="QM24" s="470"/>
      <c r="QN24" s="470"/>
      <c r="QO24" s="470"/>
      <c r="QP24" s="470"/>
      <c r="QQ24" s="470"/>
      <c r="QR24" s="470"/>
      <c r="QS24" s="470"/>
      <c r="QT24" s="470"/>
      <c r="QU24" s="470"/>
      <c r="QV24" s="470"/>
      <c r="QW24" s="470"/>
      <c r="QX24" s="470"/>
      <c r="QY24" s="470"/>
      <c r="QZ24" s="470"/>
      <c r="RA24" s="470"/>
      <c r="RB24" s="470"/>
      <c r="RC24" s="470"/>
      <c r="RD24" s="470"/>
      <c r="RE24" s="470"/>
      <c r="RF24" s="470"/>
      <c r="RG24" s="470"/>
      <c r="RH24" s="470"/>
      <c r="RI24" s="470"/>
      <c r="RJ24" s="470"/>
      <c r="RK24" s="470"/>
      <c r="RL24" s="470"/>
      <c r="RM24" s="470"/>
      <c r="RN24" s="470"/>
      <c r="RO24" s="470"/>
      <c r="RP24" s="470"/>
      <c r="RQ24" s="470"/>
      <c r="RR24" s="470"/>
      <c r="RS24" s="470"/>
      <c r="RT24" s="470"/>
      <c r="RU24" s="470"/>
      <c r="RV24" s="470"/>
      <c r="RW24" s="470"/>
      <c r="RX24" s="470"/>
      <c r="RY24" s="470"/>
      <c r="RZ24" s="470"/>
      <c r="SA24" s="470"/>
      <c r="SB24" s="470"/>
      <c r="SC24" s="470"/>
      <c r="SD24" s="470"/>
      <c r="SE24" s="470"/>
      <c r="SF24" s="470"/>
      <c r="SG24" s="470"/>
      <c r="SH24" s="470"/>
      <c r="SI24" s="470"/>
      <c r="SJ24" s="470"/>
      <c r="SK24" s="470"/>
      <c r="SL24" s="470"/>
      <c r="SM24" s="470"/>
      <c r="SN24" s="470"/>
      <c r="SO24" s="470"/>
      <c r="SP24" s="470"/>
      <c r="SQ24" s="470"/>
      <c r="SR24" s="470"/>
      <c r="SS24" s="470"/>
      <c r="ST24" s="470"/>
      <c r="SU24" s="470"/>
      <c r="SV24" s="470"/>
      <c r="SW24" s="470"/>
      <c r="SX24" s="470"/>
      <c r="SY24" s="470"/>
      <c r="SZ24" s="470"/>
      <c r="TA24" s="470"/>
      <c r="TB24" s="470"/>
      <c r="TC24" s="470"/>
      <c r="TD24" s="470"/>
      <c r="TE24" s="470"/>
      <c r="TF24" s="470"/>
      <c r="TG24" s="470"/>
      <c r="TH24" s="470"/>
      <c r="TI24" s="470"/>
      <c r="TJ24" s="470"/>
      <c r="TK24" s="470"/>
      <c r="TL24" s="470"/>
      <c r="TM24" s="470"/>
      <c r="TN24" s="470"/>
      <c r="TO24" s="470"/>
      <c r="TP24" s="470"/>
      <c r="TQ24" s="470"/>
      <c r="TR24" s="470"/>
      <c r="TS24" s="470"/>
      <c r="TT24" s="470"/>
      <c r="TU24" s="470"/>
      <c r="TV24" s="470"/>
      <c r="TW24" s="470"/>
      <c r="TX24" s="470"/>
      <c r="TY24" s="470"/>
      <c r="TZ24" s="470"/>
      <c r="UA24" s="470"/>
      <c r="UB24" s="470"/>
      <c r="UC24" s="470"/>
      <c r="UD24" s="470"/>
      <c r="UE24" s="470"/>
      <c r="UF24" s="470"/>
      <c r="UG24" s="470"/>
      <c r="UH24" s="470"/>
      <c r="UI24" s="470"/>
      <c r="UJ24" s="470"/>
      <c r="UK24" s="470"/>
      <c r="UL24" s="470"/>
      <c r="UM24" s="470"/>
      <c r="UN24" s="470"/>
      <c r="UO24" s="470"/>
      <c r="UP24" s="470"/>
      <c r="UQ24" s="470"/>
      <c r="UR24" s="470"/>
      <c r="US24" s="470"/>
      <c r="UT24" s="470"/>
      <c r="UU24" s="470"/>
      <c r="UV24" s="470"/>
      <c r="UW24" s="470"/>
      <c r="UX24" s="470"/>
      <c r="UY24" s="470"/>
      <c r="UZ24" s="470"/>
      <c r="VA24" s="470"/>
      <c r="VB24" s="470"/>
      <c r="VC24" s="470"/>
      <c r="VD24" s="470"/>
      <c r="VE24" s="470"/>
      <c r="VF24" s="470"/>
      <c r="VG24" s="470"/>
      <c r="VH24" s="470"/>
      <c r="VI24" s="470"/>
      <c r="VJ24" s="470"/>
      <c r="VK24" s="470"/>
      <c r="VL24" s="470"/>
      <c r="VM24" s="470"/>
      <c r="VN24" s="470"/>
      <c r="VO24" s="470"/>
      <c r="VP24" s="470"/>
      <c r="VQ24" s="470"/>
      <c r="VR24" s="470"/>
      <c r="VS24" s="470"/>
      <c r="VT24" s="470"/>
      <c r="VU24" s="470"/>
      <c r="VV24" s="470"/>
      <c r="VW24" s="470"/>
      <c r="VX24" s="470"/>
      <c r="VY24" s="470"/>
      <c r="VZ24" s="470"/>
      <c r="WA24" s="470"/>
      <c r="WB24" s="470"/>
      <c r="WC24" s="470"/>
      <c r="WD24" s="470"/>
      <c r="WE24" s="470"/>
      <c r="WF24" s="470"/>
      <c r="WG24" s="470"/>
      <c r="WH24" s="470"/>
      <c r="WI24" s="470"/>
      <c r="WJ24" s="470"/>
      <c r="WK24" s="470"/>
      <c r="WL24" s="470"/>
      <c r="WM24" s="470"/>
      <c r="WN24" s="470"/>
      <c r="WO24" s="470"/>
      <c r="WP24" s="470"/>
      <c r="WQ24" s="470"/>
      <c r="WR24" s="470"/>
      <c r="WS24" s="470"/>
      <c r="WT24" s="470"/>
      <c r="WU24" s="470"/>
      <c r="WV24" s="470"/>
      <c r="WW24" s="470"/>
      <c r="WX24" s="470"/>
      <c r="WY24" s="470"/>
      <c r="WZ24" s="470"/>
      <c r="XA24" s="470"/>
      <c r="XB24" s="470"/>
      <c r="XC24" s="470"/>
      <c r="XD24" s="470"/>
      <c r="XE24" s="470"/>
      <c r="XF24" s="470"/>
      <c r="XG24" s="470"/>
      <c r="XH24" s="470"/>
      <c r="XI24" s="470"/>
      <c r="XJ24" s="470"/>
      <c r="XK24" s="470"/>
      <c r="XL24" s="470"/>
      <c r="XM24" s="470"/>
      <c r="XN24" s="470"/>
      <c r="XO24" s="470"/>
      <c r="XP24" s="470"/>
      <c r="XQ24" s="470"/>
      <c r="XR24" s="470"/>
      <c r="XS24" s="470"/>
      <c r="XT24" s="470"/>
      <c r="XU24" s="470"/>
      <c r="XV24" s="470"/>
      <c r="XW24" s="470"/>
      <c r="XX24" s="470"/>
      <c r="XY24" s="470"/>
      <c r="XZ24" s="470"/>
      <c r="YA24" s="470"/>
      <c r="YB24" s="470"/>
      <c r="YC24" s="470"/>
      <c r="YD24" s="470"/>
      <c r="YE24" s="470"/>
      <c r="YF24" s="470"/>
      <c r="YG24" s="470"/>
      <c r="YH24" s="470"/>
      <c r="YI24" s="470"/>
      <c r="YJ24" s="470"/>
      <c r="YK24" s="470"/>
      <c r="YL24" s="470"/>
      <c r="YM24" s="470"/>
      <c r="YN24" s="470"/>
      <c r="YO24" s="470"/>
      <c r="YP24" s="470"/>
      <c r="YQ24" s="470"/>
      <c r="YR24" s="470"/>
      <c r="YS24" s="470"/>
      <c r="YT24" s="470"/>
      <c r="YU24" s="470"/>
      <c r="YV24" s="470"/>
      <c r="YW24" s="470"/>
      <c r="YX24" s="470"/>
      <c r="YY24" s="470"/>
      <c r="YZ24" s="470"/>
      <c r="ZA24" s="470"/>
      <c r="ZB24" s="470"/>
      <c r="ZC24" s="470"/>
      <c r="ZD24" s="470"/>
      <c r="ZE24" s="470"/>
      <c r="ZF24" s="470"/>
      <c r="ZG24" s="470"/>
      <c r="ZH24" s="470"/>
      <c r="ZI24" s="470"/>
      <c r="ZJ24" s="470"/>
      <c r="ZK24" s="470"/>
      <c r="ZL24" s="470"/>
      <c r="ZM24" s="470"/>
      <c r="ZN24" s="470"/>
      <c r="ZO24" s="470"/>
      <c r="ZP24" s="470"/>
      <c r="ZQ24" s="470"/>
      <c r="ZR24" s="470"/>
      <c r="ZS24" s="470"/>
      <c r="ZT24" s="470"/>
      <c r="ZU24" s="470"/>
      <c r="ZV24" s="470"/>
      <c r="ZW24" s="470"/>
      <c r="ZX24" s="470"/>
      <c r="ZY24" s="470"/>
      <c r="ZZ24" s="470"/>
      <c r="AAA24" s="470"/>
      <c r="AAB24" s="470"/>
      <c r="AAC24" s="470"/>
      <c r="AAD24" s="470"/>
      <c r="AAE24" s="470"/>
      <c r="AAF24" s="470"/>
      <c r="AAG24" s="470"/>
      <c r="AAH24" s="470"/>
      <c r="AAI24" s="470"/>
      <c r="AAJ24" s="470"/>
      <c r="AAK24" s="470"/>
      <c r="AAL24" s="470"/>
      <c r="AAM24" s="470"/>
      <c r="AAN24" s="470"/>
      <c r="AAO24" s="470"/>
      <c r="AAP24" s="470"/>
      <c r="AAQ24" s="470"/>
      <c r="AAR24" s="470"/>
      <c r="AAS24" s="470"/>
      <c r="AAT24" s="470"/>
      <c r="AAU24" s="470"/>
      <c r="AAV24" s="470"/>
      <c r="AAW24" s="470"/>
      <c r="AAX24" s="470"/>
      <c r="AAY24" s="470"/>
      <c r="AAZ24" s="470"/>
      <c r="ABA24" s="470"/>
      <c r="ABB24" s="470"/>
      <c r="ABC24" s="470"/>
      <c r="ABD24" s="470"/>
      <c r="ABE24" s="470"/>
      <c r="ABF24" s="470"/>
      <c r="ABG24" s="470"/>
      <c r="ABH24" s="470"/>
      <c r="ABI24" s="470"/>
      <c r="ABJ24" s="470"/>
      <c r="ABK24" s="470"/>
      <c r="ABL24" s="470"/>
      <c r="ABM24" s="470"/>
      <c r="ABN24" s="470"/>
      <c r="ABO24" s="470"/>
      <c r="ABP24" s="470"/>
      <c r="ABQ24" s="470"/>
      <c r="ABR24" s="470"/>
      <c r="ABS24" s="470"/>
      <c r="ABT24" s="470"/>
      <c r="ABU24" s="470"/>
      <c r="ABV24" s="470"/>
      <c r="ABW24" s="470"/>
      <c r="ABX24" s="470"/>
      <c r="ABY24" s="470"/>
      <c r="ABZ24" s="470"/>
      <c r="ACA24" s="470"/>
      <c r="ACB24" s="470"/>
      <c r="ACC24" s="470"/>
      <c r="ACD24" s="470"/>
      <c r="ACE24" s="470"/>
      <c r="ACF24" s="470"/>
      <c r="ACG24" s="470"/>
      <c r="ACH24" s="470"/>
      <c r="ACI24" s="470"/>
      <c r="ACJ24" s="470"/>
      <c r="ACK24" s="470"/>
      <c r="ACL24" s="470"/>
      <c r="ACM24" s="470"/>
      <c r="ACN24" s="470"/>
      <c r="ACO24" s="470"/>
      <c r="ACP24" s="470"/>
      <c r="ACQ24" s="470"/>
      <c r="ACR24" s="470"/>
      <c r="ACS24" s="470"/>
      <c r="ACT24" s="470"/>
      <c r="ACU24" s="470"/>
      <c r="ACV24" s="470"/>
      <c r="ACW24" s="470"/>
      <c r="ACX24" s="470"/>
      <c r="ACY24" s="470"/>
      <c r="ACZ24" s="470"/>
      <c r="ADA24" s="470"/>
      <c r="ADB24" s="470"/>
      <c r="ADC24" s="470"/>
      <c r="ADD24" s="470"/>
      <c r="ADE24" s="470"/>
      <c r="ADF24" s="470"/>
      <c r="ADG24" s="470"/>
      <c r="ADH24" s="470"/>
      <c r="ADI24" s="470"/>
      <c r="ADJ24" s="470"/>
      <c r="ADK24" s="470"/>
      <c r="ADL24" s="470"/>
      <c r="ADM24" s="470"/>
      <c r="ADN24" s="470"/>
      <c r="ADO24" s="470"/>
      <c r="ADP24" s="470"/>
      <c r="ADQ24" s="470"/>
      <c r="ADR24" s="470"/>
      <c r="ADS24" s="470"/>
      <c r="ADT24" s="470"/>
      <c r="ADU24" s="470"/>
      <c r="ADV24" s="470"/>
      <c r="ADW24" s="470"/>
      <c r="ADX24" s="470"/>
      <c r="ADY24" s="470"/>
      <c r="ADZ24" s="470"/>
      <c r="AEA24" s="470"/>
      <c r="AEB24" s="470"/>
      <c r="AEC24" s="470"/>
      <c r="AED24" s="470"/>
      <c r="AEE24" s="470"/>
      <c r="AEF24" s="470"/>
      <c r="AEG24" s="470"/>
      <c r="AEH24" s="470"/>
      <c r="AEI24" s="470"/>
      <c r="AEJ24" s="470"/>
      <c r="AEK24" s="470"/>
      <c r="AEL24" s="470"/>
      <c r="AEM24" s="470"/>
      <c r="AEN24" s="470"/>
      <c r="AEO24" s="470"/>
      <c r="AEP24" s="470"/>
      <c r="AEQ24" s="470"/>
      <c r="AER24" s="470"/>
      <c r="AES24" s="470"/>
      <c r="AET24" s="470"/>
      <c r="AEU24" s="470"/>
      <c r="AEV24" s="470"/>
      <c r="AEW24" s="470"/>
      <c r="AEX24" s="470"/>
      <c r="AEY24" s="470"/>
      <c r="AEZ24" s="470"/>
      <c r="AFA24" s="470"/>
      <c r="AFB24" s="470"/>
      <c r="AFC24" s="470"/>
      <c r="AFD24" s="470"/>
      <c r="AFE24" s="470"/>
      <c r="AFF24" s="470"/>
      <c r="AFG24" s="470"/>
      <c r="AFH24" s="470"/>
      <c r="AFI24" s="470"/>
      <c r="AFJ24" s="470"/>
      <c r="AFK24" s="470"/>
      <c r="AFL24" s="470"/>
      <c r="AFM24" s="470"/>
      <c r="AFN24" s="470"/>
      <c r="AFO24" s="470"/>
      <c r="AFP24" s="470"/>
      <c r="AFQ24" s="470"/>
      <c r="AFR24" s="470"/>
      <c r="AFS24" s="470"/>
      <c r="AFT24" s="470"/>
      <c r="AFU24" s="470"/>
      <c r="AFV24" s="470"/>
      <c r="AFW24" s="470"/>
      <c r="AFX24" s="470"/>
      <c r="AFY24" s="470"/>
      <c r="AFZ24" s="470"/>
      <c r="AGA24" s="470"/>
      <c r="AGB24" s="470"/>
      <c r="AGC24" s="470"/>
      <c r="AGD24" s="470"/>
      <c r="AGE24" s="470"/>
      <c r="AGF24" s="470"/>
      <c r="AGG24" s="470"/>
      <c r="AGH24" s="470"/>
      <c r="AGI24" s="470"/>
      <c r="AGJ24" s="470"/>
      <c r="AGK24" s="470"/>
      <c r="AGL24" s="470"/>
      <c r="AGM24" s="470"/>
      <c r="AGN24" s="470"/>
      <c r="AGO24" s="470"/>
      <c r="AGP24" s="470"/>
      <c r="AGQ24" s="470"/>
      <c r="AGR24" s="470"/>
      <c r="AGS24" s="470"/>
      <c r="AGT24" s="470"/>
      <c r="AGU24" s="470"/>
      <c r="AGV24" s="470"/>
      <c r="AGW24" s="470"/>
      <c r="AGX24" s="470"/>
      <c r="AGY24" s="470"/>
      <c r="AGZ24" s="470"/>
      <c r="AHA24" s="470"/>
      <c r="AHB24" s="470"/>
      <c r="AHC24" s="470"/>
      <c r="AHD24" s="470"/>
      <c r="AHE24" s="470"/>
      <c r="AHF24" s="470"/>
      <c r="AHG24" s="470"/>
      <c r="AHH24" s="470"/>
      <c r="AHI24" s="470"/>
      <c r="AHJ24" s="470"/>
      <c r="AHK24" s="470"/>
      <c r="AHL24" s="470"/>
      <c r="AHM24" s="470"/>
      <c r="AHN24" s="470"/>
      <c r="AHO24" s="470"/>
      <c r="AHP24" s="470"/>
      <c r="AHQ24" s="470"/>
      <c r="AHR24" s="470"/>
      <c r="AHS24" s="470"/>
      <c r="AHT24" s="470"/>
      <c r="AHU24" s="470"/>
      <c r="AHV24" s="470"/>
      <c r="AHW24" s="470"/>
      <c r="AHX24" s="470"/>
      <c r="AHY24" s="470"/>
      <c r="AHZ24" s="470"/>
      <c r="AIA24" s="470"/>
      <c r="AIB24" s="470"/>
      <c r="AIC24" s="470"/>
      <c r="AID24" s="470"/>
      <c r="AIE24" s="470"/>
      <c r="AIF24" s="470"/>
      <c r="AIG24" s="470"/>
      <c r="AIH24" s="470"/>
      <c r="AII24" s="470"/>
      <c r="AIJ24" s="470"/>
      <c r="AIK24" s="470"/>
      <c r="AIL24" s="470"/>
      <c r="AIM24" s="470"/>
      <c r="AIN24" s="470"/>
      <c r="AIO24" s="470"/>
      <c r="AIP24" s="470"/>
      <c r="AIQ24" s="470"/>
      <c r="AIR24" s="470"/>
      <c r="AIS24" s="470"/>
      <c r="AIT24" s="470"/>
      <c r="AIU24" s="470"/>
      <c r="AIV24" s="470"/>
      <c r="AIW24" s="470"/>
      <c r="AIX24" s="470"/>
      <c r="AIY24" s="470"/>
      <c r="AIZ24" s="470"/>
      <c r="AJA24" s="470"/>
      <c r="AJB24" s="470"/>
      <c r="AJC24" s="470"/>
      <c r="AJD24" s="470"/>
      <c r="AJE24" s="470"/>
      <c r="AJF24" s="470"/>
      <c r="AJG24" s="470"/>
      <c r="AJH24" s="470"/>
      <c r="AJI24" s="470"/>
      <c r="AJJ24" s="470"/>
      <c r="AJK24" s="470"/>
      <c r="AJL24" s="470"/>
      <c r="AJM24" s="470"/>
      <c r="AJN24" s="470"/>
      <c r="AJO24" s="470"/>
      <c r="AJP24" s="470"/>
      <c r="AJQ24" s="470"/>
      <c r="AJR24" s="470"/>
      <c r="AJS24" s="470"/>
      <c r="AJT24" s="470"/>
      <c r="AJU24" s="470"/>
      <c r="AJV24" s="470"/>
      <c r="AJW24" s="470"/>
      <c r="AJX24" s="470"/>
      <c r="AJY24" s="470"/>
      <c r="AJZ24" s="470"/>
      <c r="AKA24" s="470"/>
      <c r="AKB24" s="470"/>
      <c r="AKC24" s="470"/>
      <c r="AKD24" s="470"/>
      <c r="AKE24" s="470"/>
      <c r="AKF24" s="470"/>
      <c r="AKG24" s="470"/>
      <c r="AKH24" s="470"/>
      <c r="AKI24" s="470"/>
      <c r="AKJ24" s="470"/>
      <c r="AKK24" s="470"/>
      <c r="AKL24" s="470"/>
      <c r="AKM24" s="470"/>
      <c r="AKN24" s="470"/>
      <c r="AKO24" s="470"/>
      <c r="AKP24" s="470"/>
      <c r="AKQ24" s="470"/>
      <c r="AKR24" s="470"/>
      <c r="AKS24" s="470"/>
      <c r="AKT24" s="470"/>
      <c r="AKU24" s="470"/>
      <c r="AKV24" s="470"/>
      <c r="AKW24" s="470"/>
      <c r="AKX24" s="470"/>
      <c r="AKY24" s="470"/>
      <c r="AKZ24" s="470"/>
      <c r="ALA24" s="470"/>
      <c r="ALB24" s="470"/>
      <c r="ALC24" s="470"/>
      <c r="ALD24" s="470"/>
      <c r="ALE24" s="470"/>
      <c r="ALF24" s="470"/>
      <c r="ALG24" s="470"/>
      <c r="ALH24" s="470"/>
      <c r="ALI24" s="470"/>
      <c r="ALJ24" s="470"/>
      <c r="ALK24" s="470"/>
      <c r="ALL24" s="470"/>
      <c r="ALM24" s="470"/>
      <c r="ALN24" s="470"/>
      <c r="ALO24" s="470"/>
      <c r="ALP24" s="470"/>
      <c r="ALQ24" s="470"/>
      <c r="ALR24" s="470"/>
    </row>
    <row r="25" spans="1:1006" s="469" customFormat="1">
      <c r="A25" s="524"/>
      <c r="B25" s="572" t="s">
        <v>281</v>
      </c>
      <c r="C25" s="526"/>
      <c r="D25" s="441"/>
      <c r="E25" s="441"/>
      <c r="F25" s="441"/>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470"/>
      <c r="AW25" s="470"/>
      <c r="AX25" s="470"/>
      <c r="AY25" s="470"/>
      <c r="AZ25" s="470"/>
      <c r="BA25" s="470"/>
      <c r="BB25" s="470"/>
      <c r="BC25" s="470"/>
      <c r="BD25" s="470"/>
      <c r="BE25" s="470"/>
      <c r="BF25" s="470"/>
      <c r="BG25" s="470"/>
      <c r="BH25" s="470"/>
      <c r="BI25" s="470"/>
      <c r="BJ25" s="470"/>
      <c r="BK25" s="470"/>
      <c r="BL25" s="470"/>
      <c r="BM25" s="470"/>
      <c r="BN25" s="470"/>
      <c r="BO25" s="470"/>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470"/>
      <c r="CO25" s="470"/>
      <c r="CP25" s="470"/>
      <c r="CQ25" s="470"/>
      <c r="CR25" s="470"/>
      <c r="CS25" s="470"/>
      <c r="CT25" s="470"/>
      <c r="CU25" s="470"/>
      <c r="CV25" s="470"/>
      <c r="CW25" s="470"/>
      <c r="CX25" s="470"/>
      <c r="CY25" s="470"/>
      <c r="CZ25" s="470"/>
      <c r="DA25" s="470"/>
      <c r="DB25" s="470"/>
      <c r="DC25" s="470"/>
      <c r="DD25" s="470"/>
      <c r="DE25" s="470"/>
      <c r="DF25" s="470"/>
      <c r="DG25" s="470"/>
      <c r="DH25" s="470"/>
      <c r="DI25" s="470"/>
      <c r="DJ25" s="470"/>
      <c r="DK25" s="470"/>
      <c r="DL25" s="470"/>
      <c r="DM25" s="470"/>
      <c r="DN25" s="470"/>
      <c r="DO25" s="470"/>
      <c r="DP25" s="470"/>
      <c r="DQ25" s="470"/>
      <c r="DR25" s="470"/>
      <c r="DS25" s="470"/>
      <c r="DT25" s="470"/>
      <c r="DU25" s="470"/>
      <c r="DV25" s="470"/>
      <c r="DW25" s="470"/>
      <c r="DX25" s="470"/>
      <c r="DY25" s="470"/>
      <c r="DZ25" s="470"/>
      <c r="EA25" s="470"/>
      <c r="EB25" s="470"/>
      <c r="EC25" s="470"/>
      <c r="ED25" s="470"/>
      <c r="EE25" s="470"/>
      <c r="EF25" s="470"/>
      <c r="EG25" s="470"/>
      <c r="EH25" s="470"/>
      <c r="EI25" s="470"/>
      <c r="EJ25" s="470"/>
      <c r="EK25" s="470"/>
      <c r="EL25" s="470"/>
      <c r="EM25" s="470"/>
      <c r="EN25" s="470"/>
      <c r="EO25" s="470"/>
      <c r="EP25" s="470"/>
      <c r="EQ25" s="470"/>
      <c r="ER25" s="470"/>
      <c r="ES25" s="470"/>
      <c r="ET25" s="470"/>
      <c r="EU25" s="470"/>
      <c r="EV25" s="470"/>
      <c r="EW25" s="470"/>
      <c r="EX25" s="470"/>
      <c r="EY25" s="470"/>
      <c r="EZ25" s="470"/>
      <c r="FA25" s="470"/>
      <c r="FB25" s="470"/>
      <c r="FC25" s="470"/>
      <c r="FD25" s="470"/>
      <c r="FE25" s="470"/>
      <c r="FF25" s="470"/>
      <c r="FG25" s="470"/>
      <c r="FH25" s="470"/>
      <c r="FI25" s="470"/>
      <c r="FJ25" s="470"/>
      <c r="FK25" s="470"/>
      <c r="FL25" s="470"/>
      <c r="FM25" s="470"/>
      <c r="FN25" s="470"/>
      <c r="FO25" s="470"/>
      <c r="FP25" s="470"/>
      <c r="FQ25" s="470"/>
      <c r="FR25" s="470"/>
      <c r="FS25" s="470"/>
      <c r="FT25" s="470"/>
      <c r="FU25" s="470"/>
      <c r="FV25" s="470"/>
      <c r="FW25" s="470"/>
      <c r="FX25" s="470"/>
      <c r="FY25" s="470"/>
      <c r="FZ25" s="470"/>
      <c r="GA25" s="470"/>
      <c r="GB25" s="470"/>
      <c r="GC25" s="470"/>
      <c r="GD25" s="470"/>
      <c r="GE25" s="470"/>
      <c r="GF25" s="470"/>
      <c r="GG25" s="470"/>
      <c r="GH25" s="470"/>
      <c r="GI25" s="470"/>
      <c r="GJ25" s="470"/>
      <c r="GK25" s="470"/>
      <c r="GL25" s="470"/>
      <c r="GM25" s="470"/>
      <c r="GN25" s="470"/>
      <c r="GO25" s="470"/>
      <c r="GP25" s="470"/>
      <c r="GQ25" s="470"/>
      <c r="GR25" s="470"/>
      <c r="GS25" s="470"/>
      <c r="GT25" s="470"/>
      <c r="GU25" s="470"/>
      <c r="GV25" s="470"/>
      <c r="GW25" s="470"/>
      <c r="GX25" s="470"/>
      <c r="GY25" s="470"/>
      <c r="GZ25" s="470"/>
      <c r="HA25" s="470"/>
      <c r="HB25" s="470"/>
      <c r="HC25" s="470"/>
      <c r="HD25" s="470"/>
      <c r="HE25" s="470"/>
      <c r="HF25" s="470"/>
      <c r="HG25" s="470"/>
      <c r="HH25" s="470"/>
      <c r="HI25" s="470"/>
      <c r="HJ25" s="470"/>
      <c r="HK25" s="470"/>
      <c r="HL25" s="470"/>
      <c r="HM25" s="470"/>
      <c r="HN25" s="470"/>
      <c r="HO25" s="470"/>
      <c r="HP25" s="470"/>
      <c r="HQ25" s="470"/>
      <c r="HR25" s="470"/>
      <c r="HS25" s="470"/>
      <c r="HT25" s="470"/>
      <c r="HU25" s="470"/>
      <c r="HV25" s="470"/>
      <c r="HW25" s="470"/>
      <c r="HX25" s="470"/>
      <c r="HY25" s="470"/>
      <c r="HZ25" s="470"/>
      <c r="IA25" s="470"/>
      <c r="IB25" s="470"/>
      <c r="IC25" s="470"/>
      <c r="ID25" s="470"/>
      <c r="IE25" s="470"/>
      <c r="IF25" s="470"/>
      <c r="IG25" s="470"/>
      <c r="IH25" s="470"/>
      <c r="II25" s="470"/>
      <c r="IJ25" s="470"/>
      <c r="IK25" s="470"/>
      <c r="IL25" s="470"/>
      <c r="IM25" s="470"/>
      <c r="IN25" s="470"/>
      <c r="IO25" s="470"/>
      <c r="IP25" s="470"/>
      <c r="IQ25" s="470"/>
      <c r="IR25" s="470"/>
      <c r="IS25" s="470"/>
      <c r="IT25" s="470"/>
      <c r="IU25" s="470"/>
      <c r="IV25" s="470"/>
      <c r="IW25" s="470"/>
      <c r="IX25" s="470"/>
      <c r="IY25" s="470"/>
      <c r="IZ25" s="470"/>
      <c r="JA25" s="470"/>
      <c r="JB25" s="470"/>
      <c r="JC25" s="470"/>
      <c r="JD25" s="470"/>
      <c r="JE25" s="470"/>
      <c r="JF25" s="470"/>
      <c r="JG25" s="470"/>
      <c r="JH25" s="470"/>
      <c r="JI25" s="470"/>
      <c r="JJ25" s="470"/>
      <c r="JK25" s="470"/>
      <c r="JL25" s="470"/>
      <c r="JM25" s="470"/>
      <c r="JN25" s="470"/>
      <c r="JO25" s="470"/>
      <c r="JP25" s="470"/>
      <c r="JQ25" s="470"/>
      <c r="JR25" s="470"/>
      <c r="JS25" s="470"/>
      <c r="JT25" s="470"/>
      <c r="JU25" s="470"/>
      <c r="JV25" s="470"/>
      <c r="JW25" s="470"/>
      <c r="JX25" s="470"/>
      <c r="JY25" s="470"/>
      <c r="JZ25" s="470"/>
      <c r="KA25" s="470"/>
      <c r="KB25" s="470"/>
      <c r="KC25" s="470"/>
      <c r="KD25" s="470"/>
      <c r="KE25" s="470"/>
      <c r="KF25" s="470"/>
      <c r="KG25" s="470"/>
      <c r="KH25" s="470"/>
      <c r="KI25" s="470"/>
      <c r="KJ25" s="470"/>
      <c r="KK25" s="470"/>
      <c r="KL25" s="470"/>
      <c r="KM25" s="470"/>
      <c r="KN25" s="470"/>
      <c r="KO25" s="470"/>
      <c r="KP25" s="470"/>
      <c r="KQ25" s="470"/>
      <c r="KR25" s="470"/>
      <c r="KS25" s="470"/>
      <c r="KT25" s="470"/>
      <c r="KU25" s="470"/>
      <c r="KV25" s="470"/>
      <c r="KW25" s="470"/>
      <c r="KX25" s="470"/>
      <c r="KY25" s="470"/>
      <c r="KZ25" s="470"/>
      <c r="LA25" s="470"/>
      <c r="LB25" s="470"/>
      <c r="LC25" s="470"/>
      <c r="LD25" s="470"/>
      <c r="LE25" s="470"/>
      <c r="LF25" s="470"/>
      <c r="LG25" s="470"/>
      <c r="LH25" s="470"/>
      <c r="LI25" s="470"/>
      <c r="LJ25" s="470"/>
      <c r="LK25" s="470"/>
      <c r="LL25" s="470"/>
      <c r="LM25" s="470"/>
      <c r="LN25" s="470"/>
      <c r="LO25" s="470"/>
      <c r="LP25" s="470"/>
      <c r="LQ25" s="470"/>
      <c r="LR25" s="470"/>
      <c r="LS25" s="470"/>
      <c r="LT25" s="470"/>
      <c r="LU25" s="470"/>
      <c r="LV25" s="470"/>
      <c r="LW25" s="470"/>
      <c r="LX25" s="470"/>
      <c r="LY25" s="470"/>
      <c r="LZ25" s="470"/>
      <c r="MA25" s="470"/>
      <c r="MB25" s="470"/>
      <c r="MC25" s="470"/>
      <c r="MD25" s="470"/>
      <c r="ME25" s="470"/>
      <c r="MF25" s="470"/>
      <c r="MG25" s="470"/>
      <c r="MH25" s="470"/>
      <c r="MI25" s="470"/>
      <c r="MJ25" s="470"/>
      <c r="MK25" s="470"/>
      <c r="ML25" s="470"/>
      <c r="MM25" s="470"/>
      <c r="MN25" s="470"/>
      <c r="MO25" s="470"/>
      <c r="MP25" s="470"/>
      <c r="MQ25" s="470"/>
      <c r="MR25" s="470"/>
      <c r="MS25" s="470"/>
      <c r="MT25" s="470"/>
      <c r="MU25" s="470"/>
      <c r="MV25" s="470"/>
      <c r="MW25" s="470"/>
      <c r="MX25" s="470"/>
      <c r="MY25" s="470"/>
      <c r="MZ25" s="470"/>
      <c r="NA25" s="470"/>
      <c r="NB25" s="470"/>
      <c r="NC25" s="470"/>
      <c r="ND25" s="470"/>
      <c r="NE25" s="470"/>
      <c r="NF25" s="470"/>
      <c r="NG25" s="470"/>
      <c r="NH25" s="470"/>
      <c r="NI25" s="470"/>
      <c r="NJ25" s="470"/>
      <c r="NK25" s="470"/>
      <c r="NL25" s="470"/>
      <c r="NM25" s="470"/>
      <c r="NN25" s="470"/>
      <c r="NO25" s="470"/>
      <c r="NP25" s="470"/>
      <c r="NQ25" s="470"/>
      <c r="NR25" s="470"/>
      <c r="NS25" s="470"/>
      <c r="NT25" s="470"/>
      <c r="NU25" s="470"/>
      <c r="NV25" s="470"/>
      <c r="NW25" s="470"/>
      <c r="NX25" s="470"/>
      <c r="NY25" s="470"/>
      <c r="NZ25" s="470"/>
      <c r="OA25" s="470"/>
      <c r="OB25" s="470"/>
      <c r="OC25" s="470"/>
      <c r="OD25" s="470"/>
      <c r="OE25" s="470"/>
      <c r="OF25" s="470"/>
      <c r="OG25" s="470"/>
      <c r="OH25" s="470"/>
      <c r="OI25" s="470"/>
      <c r="OJ25" s="470"/>
      <c r="OK25" s="470"/>
      <c r="OL25" s="470"/>
      <c r="OM25" s="470"/>
      <c r="ON25" s="470"/>
      <c r="OO25" s="470"/>
      <c r="OP25" s="470"/>
      <c r="OQ25" s="470"/>
      <c r="OR25" s="470"/>
      <c r="OS25" s="470"/>
      <c r="OT25" s="470"/>
      <c r="OU25" s="470"/>
      <c r="OV25" s="470"/>
      <c r="OW25" s="470"/>
      <c r="OX25" s="470"/>
      <c r="OY25" s="470"/>
      <c r="OZ25" s="470"/>
      <c r="PA25" s="470"/>
      <c r="PB25" s="470"/>
      <c r="PC25" s="470"/>
      <c r="PD25" s="470"/>
      <c r="PE25" s="470"/>
      <c r="PF25" s="470"/>
      <c r="PG25" s="470"/>
      <c r="PH25" s="470"/>
      <c r="PI25" s="470"/>
      <c r="PJ25" s="470"/>
      <c r="PK25" s="470"/>
      <c r="PL25" s="470"/>
      <c r="PM25" s="470"/>
      <c r="PN25" s="470"/>
      <c r="PO25" s="470"/>
      <c r="PP25" s="470"/>
      <c r="PQ25" s="470"/>
      <c r="PR25" s="470"/>
      <c r="PS25" s="470"/>
      <c r="PT25" s="470"/>
      <c r="PU25" s="470"/>
      <c r="PV25" s="470"/>
      <c r="PW25" s="470"/>
      <c r="PX25" s="470"/>
      <c r="PY25" s="470"/>
      <c r="PZ25" s="470"/>
      <c r="QA25" s="470"/>
      <c r="QB25" s="470"/>
      <c r="QC25" s="470"/>
      <c r="QD25" s="470"/>
      <c r="QE25" s="470"/>
      <c r="QF25" s="470"/>
      <c r="QG25" s="470"/>
      <c r="QH25" s="470"/>
      <c r="QI25" s="470"/>
      <c r="QJ25" s="470"/>
      <c r="QK25" s="470"/>
      <c r="QL25" s="470"/>
      <c r="QM25" s="470"/>
      <c r="QN25" s="470"/>
      <c r="QO25" s="470"/>
      <c r="QP25" s="470"/>
      <c r="QQ25" s="470"/>
      <c r="QR25" s="470"/>
      <c r="QS25" s="470"/>
      <c r="QT25" s="470"/>
      <c r="QU25" s="470"/>
      <c r="QV25" s="470"/>
      <c r="QW25" s="470"/>
      <c r="QX25" s="470"/>
      <c r="QY25" s="470"/>
      <c r="QZ25" s="470"/>
      <c r="RA25" s="470"/>
      <c r="RB25" s="470"/>
      <c r="RC25" s="470"/>
      <c r="RD25" s="470"/>
      <c r="RE25" s="470"/>
      <c r="RF25" s="470"/>
      <c r="RG25" s="470"/>
      <c r="RH25" s="470"/>
      <c r="RI25" s="470"/>
      <c r="RJ25" s="470"/>
      <c r="RK25" s="470"/>
      <c r="RL25" s="470"/>
      <c r="RM25" s="470"/>
      <c r="RN25" s="470"/>
      <c r="RO25" s="470"/>
      <c r="RP25" s="470"/>
      <c r="RQ25" s="470"/>
      <c r="RR25" s="470"/>
      <c r="RS25" s="470"/>
      <c r="RT25" s="470"/>
      <c r="RU25" s="470"/>
      <c r="RV25" s="470"/>
      <c r="RW25" s="470"/>
      <c r="RX25" s="470"/>
      <c r="RY25" s="470"/>
      <c r="RZ25" s="470"/>
      <c r="SA25" s="470"/>
      <c r="SB25" s="470"/>
      <c r="SC25" s="470"/>
      <c r="SD25" s="470"/>
      <c r="SE25" s="470"/>
      <c r="SF25" s="470"/>
      <c r="SG25" s="470"/>
      <c r="SH25" s="470"/>
      <c r="SI25" s="470"/>
      <c r="SJ25" s="470"/>
      <c r="SK25" s="470"/>
      <c r="SL25" s="470"/>
      <c r="SM25" s="470"/>
      <c r="SN25" s="470"/>
      <c r="SO25" s="470"/>
      <c r="SP25" s="470"/>
      <c r="SQ25" s="470"/>
      <c r="SR25" s="470"/>
      <c r="SS25" s="470"/>
      <c r="ST25" s="470"/>
      <c r="SU25" s="470"/>
      <c r="SV25" s="470"/>
      <c r="SW25" s="470"/>
      <c r="SX25" s="470"/>
      <c r="SY25" s="470"/>
      <c r="SZ25" s="470"/>
      <c r="TA25" s="470"/>
      <c r="TB25" s="470"/>
      <c r="TC25" s="470"/>
      <c r="TD25" s="470"/>
      <c r="TE25" s="470"/>
      <c r="TF25" s="470"/>
      <c r="TG25" s="470"/>
      <c r="TH25" s="470"/>
      <c r="TI25" s="470"/>
      <c r="TJ25" s="470"/>
      <c r="TK25" s="470"/>
      <c r="TL25" s="470"/>
      <c r="TM25" s="470"/>
      <c r="TN25" s="470"/>
      <c r="TO25" s="470"/>
      <c r="TP25" s="470"/>
      <c r="TQ25" s="470"/>
      <c r="TR25" s="470"/>
      <c r="TS25" s="470"/>
      <c r="TT25" s="470"/>
      <c r="TU25" s="470"/>
      <c r="TV25" s="470"/>
      <c r="TW25" s="470"/>
      <c r="TX25" s="470"/>
      <c r="TY25" s="470"/>
      <c r="TZ25" s="470"/>
      <c r="UA25" s="470"/>
      <c r="UB25" s="470"/>
      <c r="UC25" s="470"/>
      <c r="UD25" s="470"/>
      <c r="UE25" s="470"/>
      <c r="UF25" s="470"/>
      <c r="UG25" s="470"/>
      <c r="UH25" s="470"/>
      <c r="UI25" s="470"/>
      <c r="UJ25" s="470"/>
      <c r="UK25" s="470"/>
      <c r="UL25" s="470"/>
      <c r="UM25" s="470"/>
      <c r="UN25" s="470"/>
      <c r="UO25" s="470"/>
      <c r="UP25" s="470"/>
      <c r="UQ25" s="470"/>
      <c r="UR25" s="470"/>
      <c r="US25" s="470"/>
      <c r="UT25" s="470"/>
      <c r="UU25" s="470"/>
      <c r="UV25" s="470"/>
      <c r="UW25" s="470"/>
      <c r="UX25" s="470"/>
      <c r="UY25" s="470"/>
      <c r="UZ25" s="470"/>
      <c r="VA25" s="470"/>
      <c r="VB25" s="470"/>
      <c r="VC25" s="470"/>
      <c r="VD25" s="470"/>
      <c r="VE25" s="470"/>
      <c r="VF25" s="470"/>
      <c r="VG25" s="470"/>
      <c r="VH25" s="470"/>
      <c r="VI25" s="470"/>
      <c r="VJ25" s="470"/>
      <c r="VK25" s="470"/>
      <c r="VL25" s="470"/>
      <c r="VM25" s="470"/>
      <c r="VN25" s="470"/>
      <c r="VO25" s="470"/>
      <c r="VP25" s="470"/>
      <c r="VQ25" s="470"/>
      <c r="VR25" s="470"/>
      <c r="VS25" s="470"/>
      <c r="VT25" s="470"/>
      <c r="VU25" s="470"/>
      <c r="VV25" s="470"/>
      <c r="VW25" s="470"/>
      <c r="VX25" s="470"/>
      <c r="VY25" s="470"/>
      <c r="VZ25" s="470"/>
      <c r="WA25" s="470"/>
      <c r="WB25" s="470"/>
      <c r="WC25" s="470"/>
      <c r="WD25" s="470"/>
      <c r="WE25" s="470"/>
      <c r="WF25" s="470"/>
      <c r="WG25" s="470"/>
      <c r="WH25" s="470"/>
      <c r="WI25" s="470"/>
      <c r="WJ25" s="470"/>
      <c r="WK25" s="470"/>
      <c r="WL25" s="470"/>
      <c r="WM25" s="470"/>
      <c r="WN25" s="470"/>
      <c r="WO25" s="470"/>
      <c r="WP25" s="470"/>
      <c r="WQ25" s="470"/>
      <c r="WR25" s="470"/>
      <c r="WS25" s="470"/>
      <c r="WT25" s="470"/>
      <c r="WU25" s="470"/>
      <c r="WV25" s="470"/>
      <c r="WW25" s="470"/>
      <c r="WX25" s="470"/>
      <c r="WY25" s="470"/>
      <c r="WZ25" s="470"/>
      <c r="XA25" s="470"/>
      <c r="XB25" s="470"/>
      <c r="XC25" s="470"/>
      <c r="XD25" s="470"/>
      <c r="XE25" s="470"/>
      <c r="XF25" s="470"/>
      <c r="XG25" s="470"/>
      <c r="XH25" s="470"/>
      <c r="XI25" s="470"/>
      <c r="XJ25" s="470"/>
      <c r="XK25" s="470"/>
      <c r="XL25" s="470"/>
      <c r="XM25" s="470"/>
      <c r="XN25" s="470"/>
      <c r="XO25" s="470"/>
      <c r="XP25" s="470"/>
      <c r="XQ25" s="470"/>
      <c r="XR25" s="470"/>
      <c r="XS25" s="470"/>
      <c r="XT25" s="470"/>
      <c r="XU25" s="470"/>
      <c r="XV25" s="470"/>
      <c r="XW25" s="470"/>
      <c r="XX25" s="470"/>
      <c r="XY25" s="470"/>
      <c r="XZ25" s="470"/>
      <c r="YA25" s="470"/>
      <c r="YB25" s="470"/>
      <c r="YC25" s="470"/>
      <c r="YD25" s="470"/>
      <c r="YE25" s="470"/>
      <c r="YF25" s="470"/>
      <c r="YG25" s="470"/>
      <c r="YH25" s="470"/>
      <c r="YI25" s="470"/>
      <c r="YJ25" s="470"/>
      <c r="YK25" s="470"/>
      <c r="YL25" s="470"/>
      <c r="YM25" s="470"/>
      <c r="YN25" s="470"/>
      <c r="YO25" s="470"/>
      <c r="YP25" s="470"/>
      <c r="YQ25" s="470"/>
      <c r="YR25" s="470"/>
      <c r="YS25" s="470"/>
      <c r="YT25" s="470"/>
      <c r="YU25" s="470"/>
      <c r="YV25" s="470"/>
      <c r="YW25" s="470"/>
      <c r="YX25" s="470"/>
      <c r="YY25" s="470"/>
      <c r="YZ25" s="470"/>
      <c r="ZA25" s="470"/>
      <c r="ZB25" s="470"/>
      <c r="ZC25" s="470"/>
      <c r="ZD25" s="470"/>
      <c r="ZE25" s="470"/>
      <c r="ZF25" s="470"/>
      <c r="ZG25" s="470"/>
      <c r="ZH25" s="470"/>
      <c r="ZI25" s="470"/>
      <c r="ZJ25" s="470"/>
      <c r="ZK25" s="470"/>
      <c r="ZL25" s="470"/>
      <c r="ZM25" s="470"/>
      <c r="ZN25" s="470"/>
      <c r="ZO25" s="470"/>
      <c r="ZP25" s="470"/>
      <c r="ZQ25" s="470"/>
      <c r="ZR25" s="470"/>
      <c r="ZS25" s="470"/>
      <c r="ZT25" s="470"/>
      <c r="ZU25" s="470"/>
      <c r="ZV25" s="470"/>
      <c r="ZW25" s="470"/>
      <c r="ZX25" s="470"/>
      <c r="ZY25" s="470"/>
      <c r="ZZ25" s="470"/>
      <c r="AAA25" s="470"/>
      <c r="AAB25" s="470"/>
      <c r="AAC25" s="470"/>
      <c r="AAD25" s="470"/>
      <c r="AAE25" s="470"/>
      <c r="AAF25" s="470"/>
      <c r="AAG25" s="470"/>
      <c r="AAH25" s="470"/>
      <c r="AAI25" s="470"/>
      <c r="AAJ25" s="470"/>
      <c r="AAK25" s="470"/>
      <c r="AAL25" s="470"/>
      <c r="AAM25" s="470"/>
      <c r="AAN25" s="470"/>
      <c r="AAO25" s="470"/>
      <c r="AAP25" s="470"/>
      <c r="AAQ25" s="470"/>
      <c r="AAR25" s="470"/>
      <c r="AAS25" s="470"/>
      <c r="AAT25" s="470"/>
      <c r="AAU25" s="470"/>
      <c r="AAV25" s="470"/>
      <c r="AAW25" s="470"/>
      <c r="AAX25" s="470"/>
      <c r="AAY25" s="470"/>
      <c r="AAZ25" s="470"/>
      <c r="ABA25" s="470"/>
      <c r="ABB25" s="470"/>
      <c r="ABC25" s="470"/>
      <c r="ABD25" s="470"/>
      <c r="ABE25" s="470"/>
      <c r="ABF25" s="470"/>
      <c r="ABG25" s="470"/>
      <c r="ABH25" s="470"/>
      <c r="ABI25" s="470"/>
      <c r="ABJ25" s="470"/>
      <c r="ABK25" s="470"/>
      <c r="ABL25" s="470"/>
      <c r="ABM25" s="470"/>
      <c r="ABN25" s="470"/>
      <c r="ABO25" s="470"/>
      <c r="ABP25" s="470"/>
      <c r="ABQ25" s="470"/>
      <c r="ABR25" s="470"/>
      <c r="ABS25" s="470"/>
      <c r="ABT25" s="470"/>
      <c r="ABU25" s="470"/>
      <c r="ABV25" s="470"/>
      <c r="ABW25" s="470"/>
      <c r="ABX25" s="470"/>
      <c r="ABY25" s="470"/>
      <c r="ABZ25" s="470"/>
      <c r="ACA25" s="470"/>
      <c r="ACB25" s="470"/>
      <c r="ACC25" s="470"/>
      <c r="ACD25" s="470"/>
      <c r="ACE25" s="470"/>
      <c r="ACF25" s="470"/>
      <c r="ACG25" s="470"/>
      <c r="ACH25" s="470"/>
      <c r="ACI25" s="470"/>
      <c r="ACJ25" s="470"/>
      <c r="ACK25" s="470"/>
      <c r="ACL25" s="470"/>
      <c r="ACM25" s="470"/>
      <c r="ACN25" s="470"/>
      <c r="ACO25" s="470"/>
      <c r="ACP25" s="470"/>
      <c r="ACQ25" s="470"/>
      <c r="ACR25" s="470"/>
      <c r="ACS25" s="470"/>
      <c r="ACT25" s="470"/>
      <c r="ACU25" s="470"/>
      <c r="ACV25" s="470"/>
      <c r="ACW25" s="470"/>
      <c r="ACX25" s="470"/>
      <c r="ACY25" s="470"/>
      <c r="ACZ25" s="470"/>
      <c r="ADA25" s="470"/>
      <c r="ADB25" s="470"/>
      <c r="ADC25" s="470"/>
      <c r="ADD25" s="470"/>
      <c r="ADE25" s="470"/>
      <c r="ADF25" s="470"/>
      <c r="ADG25" s="470"/>
      <c r="ADH25" s="470"/>
      <c r="ADI25" s="470"/>
      <c r="ADJ25" s="470"/>
      <c r="ADK25" s="470"/>
      <c r="ADL25" s="470"/>
      <c r="ADM25" s="470"/>
      <c r="ADN25" s="470"/>
      <c r="ADO25" s="470"/>
      <c r="ADP25" s="470"/>
      <c r="ADQ25" s="470"/>
      <c r="ADR25" s="470"/>
      <c r="ADS25" s="470"/>
      <c r="ADT25" s="470"/>
      <c r="ADU25" s="470"/>
      <c r="ADV25" s="470"/>
      <c r="ADW25" s="470"/>
      <c r="ADX25" s="470"/>
      <c r="ADY25" s="470"/>
      <c r="ADZ25" s="470"/>
      <c r="AEA25" s="470"/>
      <c r="AEB25" s="470"/>
      <c r="AEC25" s="470"/>
      <c r="AED25" s="470"/>
      <c r="AEE25" s="470"/>
      <c r="AEF25" s="470"/>
      <c r="AEG25" s="470"/>
      <c r="AEH25" s="470"/>
      <c r="AEI25" s="470"/>
      <c r="AEJ25" s="470"/>
      <c r="AEK25" s="470"/>
      <c r="AEL25" s="470"/>
      <c r="AEM25" s="470"/>
      <c r="AEN25" s="470"/>
      <c r="AEO25" s="470"/>
      <c r="AEP25" s="470"/>
      <c r="AEQ25" s="470"/>
      <c r="AER25" s="470"/>
      <c r="AES25" s="470"/>
      <c r="AET25" s="470"/>
      <c r="AEU25" s="470"/>
      <c r="AEV25" s="470"/>
      <c r="AEW25" s="470"/>
      <c r="AEX25" s="470"/>
      <c r="AEY25" s="470"/>
      <c r="AEZ25" s="470"/>
      <c r="AFA25" s="470"/>
      <c r="AFB25" s="470"/>
      <c r="AFC25" s="470"/>
      <c r="AFD25" s="470"/>
      <c r="AFE25" s="470"/>
      <c r="AFF25" s="470"/>
      <c r="AFG25" s="470"/>
      <c r="AFH25" s="470"/>
      <c r="AFI25" s="470"/>
      <c r="AFJ25" s="470"/>
      <c r="AFK25" s="470"/>
      <c r="AFL25" s="470"/>
      <c r="AFM25" s="470"/>
      <c r="AFN25" s="470"/>
      <c r="AFO25" s="470"/>
      <c r="AFP25" s="470"/>
      <c r="AFQ25" s="470"/>
      <c r="AFR25" s="470"/>
      <c r="AFS25" s="470"/>
      <c r="AFT25" s="470"/>
      <c r="AFU25" s="470"/>
      <c r="AFV25" s="470"/>
      <c r="AFW25" s="470"/>
      <c r="AFX25" s="470"/>
      <c r="AFY25" s="470"/>
      <c r="AFZ25" s="470"/>
      <c r="AGA25" s="470"/>
      <c r="AGB25" s="470"/>
      <c r="AGC25" s="470"/>
      <c r="AGD25" s="470"/>
      <c r="AGE25" s="470"/>
      <c r="AGF25" s="470"/>
      <c r="AGG25" s="470"/>
      <c r="AGH25" s="470"/>
      <c r="AGI25" s="470"/>
      <c r="AGJ25" s="470"/>
      <c r="AGK25" s="470"/>
      <c r="AGL25" s="470"/>
      <c r="AGM25" s="470"/>
      <c r="AGN25" s="470"/>
      <c r="AGO25" s="470"/>
      <c r="AGP25" s="470"/>
      <c r="AGQ25" s="470"/>
      <c r="AGR25" s="470"/>
      <c r="AGS25" s="470"/>
      <c r="AGT25" s="470"/>
      <c r="AGU25" s="470"/>
      <c r="AGV25" s="470"/>
      <c r="AGW25" s="470"/>
      <c r="AGX25" s="470"/>
      <c r="AGY25" s="470"/>
      <c r="AGZ25" s="470"/>
      <c r="AHA25" s="470"/>
      <c r="AHB25" s="470"/>
      <c r="AHC25" s="470"/>
      <c r="AHD25" s="470"/>
      <c r="AHE25" s="470"/>
      <c r="AHF25" s="470"/>
      <c r="AHG25" s="470"/>
      <c r="AHH25" s="470"/>
      <c r="AHI25" s="470"/>
      <c r="AHJ25" s="470"/>
      <c r="AHK25" s="470"/>
      <c r="AHL25" s="470"/>
      <c r="AHM25" s="470"/>
      <c r="AHN25" s="470"/>
      <c r="AHO25" s="470"/>
      <c r="AHP25" s="470"/>
      <c r="AHQ25" s="470"/>
      <c r="AHR25" s="470"/>
      <c r="AHS25" s="470"/>
      <c r="AHT25" s="470"/>
      <c r="AHU25" s="470"/>
      <c r="AHV25" s="470"/>
      <c r="AHW25" s="470"/>
      <c r="AHX25" s="470"/>
      <c r="AHY25" s="470"/>
      <c r="AHZ25" s="470"/>
      <c r="AIA25" s="470"/>
      <c r="AIB25" s="470"/>
      <c r="AIC25" s="470"/>
      <c r="AID25" s="470"/>
      <c r="AIE25" s="470"/>
      <c r="AIF25" s="470"/>
      <c r="AIG25" s="470"/>
      <c r="AIH25" s="470"/>
      <c r="AII25" s="470"/>
      <c r="AIJ25" s="470"/>
      <c r="AIK25" s="470"/>
      <c r="AIL25" s="470"/>
      <c r="AIM25" s="470"/>
      <c r="AIN25" s="470"/>
      <c r="AIO25" s="470"/>
      <c r="AIP25" s="470"/>
      <c r="AIQ25" s="470"/>
      <c r="AIR25" s="470"/>
      <c r="AIS25" s="470"/>
      <c r="AIT25" s="470"/>
      <c r="AIU25" s="470"/>
      <c r="AIV25" s="470"/>
      <c r="AIW25" s="470"/>
      <c r="AIX25" s="470"/>
      <c r="AIY25" s="470"/>
      <c r="AIZ25" s="470"/>
      <c r="AJA25" s="470"/>
      <c r="AJB25" s="470"/>
      <c r="AJC25" s="470"/>
      <c r="AJD25" s="470"/>
      <c r="AJE25" s="470"/>
      <c r="AJF25" s="470"/>
      <c r="AJG25" s="470"/>
      <c r="AJH25" s="470"/>
      <c r="AJI25" s="470"/>
      <c r="AJJ25" s="470"/>
      <c r="AJK25" s="470"/>
      <c r="AJL25" s="470"/>
      <c r="AJM25" s="470"/>
      <c r="AJN25" s="470"/>
      <c r="AJO25" s="470"/>
      <c r="AJP25" s="470"/>
      <c r="AJQ25" s="470"/>
      <c r="AJR25" s="470"/>
      <c r="AJS25" s="470"/>
      <c r="AJT25" s="470"/>
      <c r="AJU25" s="470"/>
      <c r="AJV25" s="470"/>
      <c r="AJW25" s="470"/>
      <c r="AJX25" s="470"/>
      <c r="AJY25" s="470"/>
      <c r="AJZ25" s="470"/>
      <c r="AKA25" s="470"/>
      <c r="AKB25" s="470"/>
      <c r="AKC25" s="470"/>
      <c r="AKD25" s="470"/>
      <c r="AKE25" s="470"/>
      <c r="AKF25" s="470"/>
      <c r="AKG25" s="470"/>
      <c r="AKH25" s="470"/>
      <c r="AKI25" s="470"/>
      <c r="AKJ25" s="470"/>
      <c r="AKK25" s="470"/>
      <c r="AKL25" s="470"/>
      <c r="AKM25" s="470"/>
      <c r="AKN25" s="470"/>
      <c r="AKO25" s="470"/>
      <c r="AKP25" s="470"/>
      <c r="AKQ25" s="470"/>
      <c r="AKR25" s="470"/>
      <c r="AKS25" s="470"/>
      <c r="AKT25" s="470"/>
      <c r="AKU25" s="470"/>
      <c r="AKV25" s="470"/>
      <c r="AKW25" s="470"/>
      <c r="AKX25" s="470"/>
      <c r="AKY25" s="470"/>
      <c r="AKZ25" s="470"/>
      <c r="ALA25" s="470"/>
      <c r="ALB25" s="470"/>
      <c r="ALC25" s="470"/>
      <c r="ALD25" s="470"/>
      <c r="ALE25" s="470"/>
      <c r="ALF25" s="470"/>
      <c r="ALG25" s="470"/>
      <c r="ALH25" s="470"/>
      <c r="ALI25" s="470"/>
      <c r="ALJ25" s="470"/>
      <c r="ALK25" s="470"/>
      <c r="ALL25" s="470"/>
      <c r="ALM25" s="470"/>
      <c r="ALN25" s="470"/>
      <c r="ALO25" s="470"/>
      <c r="ALP25" s="470"/>
      <c r="ALQ25" s="470"/>
      <c r="ALR25" s="470"/>
    </row>
    <row r="26" spans="1:1006" s="469" customFormat="1">
      <c r="A26" s="524"/>
      <c r="B26" s="572" t="s">
        <v>66</v>
      </c>
      <c r="C26" s="526"/>
      <c r="D26" s="441"/>
      <c r="E26" s="441"/>
      <c r="F26" s="441"/>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470"/>
      <c r="AW26" s="470"/>
      <c r="AX26" s="470"/>
      <c r="AY26" s="470"/>
      <c r="AZ26" s="470"/>
      <c r="BA26" s="470"/>
      <c r="BB26" s="470"/>
      <c r="BC26" s="470"/>
      <c r="BD26" s="470"/>
      <c r="BE26" s="470"/>
      <c r="BF26" s="470"/>
      <c r="BG26" s="470"/>
      <c r="BH26" s="470"/>
      <c r="BI26" s="470"/>
      <c r="BJ26" s="470"/>
      <c r="BK26" s="470"/>
      <c r="BL26" s="470"/>
      <c r="BM26" s="470"/>
      <c r="BN26" s="470"/>
      <c r="BO26" s="470"/>
      <c r="BP26" s="470"/>
      <c r="BQ26" s="470"/>
      <c r="BR26" s="470"/>
      <c r="BS26" s="470"/>
      <c r="BT26" s="470"/>
      <c r="BU26" s="470"/>
      <c r="BV26" s="470"/>
      <c r="BW26" s="470"/>
      <c r="BX26" s="470"/>
      <c r="BY26" s="470"/>
      <c r="BZ26" s="470"/>
      <c r="CA26" s="470"/>
      <c r="CB26" s="470"/>
      <c r="CC26" s="470"/>
      <c r="CD26" s="470"/>
      <c r="CE26" s="470"/>
      <c r="CF26" s="470"/>
      <c r="CG26" s="470"/>
      <c r="CH26" s="470"/>
      <c r="CI26" s="470"/>
      <c r="CJ26" s="470"/>
      <c r="CK26" s="470"/>
      <c r="CL26" s="470"/>
      <c r="CM26" s="470"/>
      <c r="CN26" s="470"/>
      <c r="CO26" s="470"/>
      <c r="CP26" s="470"/>
      <c r="CQ26" s="470"/>
      <c r="CR26" s="470"/>
      <c r="CS26" s="470"/>
      <c r="CT26" s="470"/>
      <c r="CU26" s="470"/>
      <c r="CV26" s="470"/>
      <c r="CW26" s="470"/>
      <c r="CX26" s="470"/>
      <c r="CY26" s="470"/>
      <c r="CZ26" s="470"/>
      <c r="DA26" s="470"/>
      <c r="DB26" s="470"/>
      <c r="DC26" s="470"/>
      <c r="DD26" s="470"/>
      <c r="DE26" s="470"/>
      <c r="DF26" s="470"/>
      <c r="DG26" s="470"/>
      <c r="DH26" s="470"/>
      <c r="DI26" s="470"/>
      <c r="DJ26" s="470"/>
      <c r="DK26" s="470"/>
      <c r="DL26" s="470"/>
      <c r="DM26" s="470"/>
      <c r="DN26" s="470"/>
      <c r="DO26" s="470"/>
      <c r="DP26" s="470"/>
      <c r="DQ26" s="470"/>
      <c r="DR26" s="470"/>
      <c r="DS26" s="470"/>
      <c r="DT26" s="470"/>
      <c r="DU26" s="470"/>
      <c r="DV26" s="470"/>
      <c r="DW26" s="470"/>
      <c r="DX26" s="470"/>
      <c r="DY26" s="470"/>
      <c r="DZ26" s="470"/>
      <c r="EA26" s="470"/>
      <c r="EB26" s="470"/>
      <c r="EC26" s="470"/>
      <c r="ED26" s="470"/>
      <c r="EE26" s="470"/>
      <c r="EF26" s="470"/>
      <c r="EG26" s="470"/>
      <c r="EH26" s="470"/>
      <c r="EI26" s="470"/>
      <c r="EJ26" s="470"/>
      <c r="EK26" s="470"/>
      <c r="EL26" s="470"/>
      <c r="EM26" s="470"/>
      <c r="EN26" s="470"/>
      <c r="EO26" s="470"/>
      <c r="EP26" s="470"/>
      <c r="EQ26" s="470"/>
      <c r="ER26" s="470"/>
      <c r="ES26" s="470"/>
      <c r="ET26" s="470"/>
      <c r="EU26" s="470"/>
      <c r="EV26" s="470"/>
      <c r="EW26" s="470"/>
      <c r="EX26" s="470"/>
      <c r="EY26" s="470"/>
      <c r="EZ26" s="470"/>
      <c r="FA26" s="470"/>
      <c r="FB26" s="470"/>
      <c r="FC26" s="470"/>
      <c r="FD26" s="470"/>
      <c r="FE26" s="470"/>
      <c r="FF26" s="470"/>
      <c r="FG26" s="470"/>
      <c r="FH26" s="470"/>
      <c r="FI26" s="470"/>
      <c r="FJ26" s="470"/>
      <c r="FK26" s="470"/>
      <c r="FL26" s="470"/>
      <c r="FM26" s="470"/>
      <c r="FN26" s="470"/>
      <c r="FO26" s="470"/>
      <c r="FP26" s="470"/>
      <c r="FQ26" s="470"/>
      <c r="FR26" s="470"/>
      <c r="FS26" s="470"/>
      <c r="FT26" s="470"/>
      <c r="FU26" s="470"/>
      <c r="FV26" s="470"/>
      <c r="FW26" s="470"/>
      <c r="FX26" s="470"/>
      <c r="FY26" s="470"/>
      <c r="FZ26" s="470"/>
      <c r="GA26" s="470"/>
      <c r="GB26" s="470"/>
      <c r="GC26" s="470"/>
      <c r="GD26" s="470"/>
      <c r="GE26" s="470"/>
      <c r="GF26" s="470"/>
      <c r="GG26" s="470"/>
      <c r="GH26" s="470"/>
      <c r="GI26" s="470"/>
      <c r="GJ26" s="470"/>
      <c r="GK26" s="470"/>
      <c r="GL26" s="470"/>
      <c r="GM26" s="470"/>
      <c r="GN26" s="470"/>
      <c r="GO26" s="470"/>
      <c r="GP26" s="470"/>
      <c r="GQ26" s="470"/>
      <c r="GR26" s="470"/>
      <c r="GS26" s="470"/>
      <c r="GT26" s="470"/>
      <c r="GU26" s="470"/>
      <c r="GV26" s="470"/>
      <c r="GW26" s="470"/>
      <c r="GX26" s="470"/>
      <c r="GY26" s="470"/>
      <c r="GZ26" s="470"/>
      <c r="HA26" s="470"/>
      <c r="HB26" s="470"/>
      <c r="HC26" s="470"/>
      <c r="HD26" s="470"/>
      <c r="HE26" s="470"/>
      <c r="HF26" s="470"/>
      <c r="HG26" s="470"/>
      <c r="HH26" s="470"/>
      <c r="HI26" s="470"/>
      <c r="HJ26" s="470"/>
      <c r="HK26" s="470"/>
      <c r="HL26" s="470"/>
      <c r="HM26" s="470"/>
      <c r="HN26" s="470"/>
      <c r="HO26" s="470"/>
      <c r="HP26" s="470"/>
      <c r="HQ26" s="470"/>
      <c r="HR26" s="470"/>
      <c r="HS26" s="470"/>
      <c r="HT26" s="470"/>
      <c r="HU26" s="470"/>
      <c r="HV26" s="470"/>
      <c r="HW26" s="470"/>
      <c r="HX26" s="470"/>
      <c r="HY26" s="470"/>
      <c r="HZ26" s="470"/>
      <c r="IA26" s="470"/>
      <c r="IB26" s="470"/>
      <c r="IC26" s="470"/>
      <c r="ID26" s="470"/>
      <c r="IE26" s="470"/>
      <c r="IF26" s="470"/>
      <c r="IG26" s="470"/>
      <c r="IH26" s="470"/>
      <c r="II26" s="470"/>
      <c r="IJ26" s="470"/>
      <c r="IK26" s="470"/>
      <c r="IL26" s="470"/>
      <c r="IM26" s="470"/>
      <c r="IN26" s="470"/>
      <c r="IO26" s="470"/>
      <c r="IP26" s="470"/>
      <c r="IQ26" s="470"/>
      <c r="IR26" s="470"/>
      <c r="IS26" s="470"/>
      <c r="IT26" s="470"/>
      <c r="IU26" s="470"/>
      <c r="IV26" s="470"/>
      <c r="IW26" s="470"/>
      <c r="IX26" s="470"/>
      <c r="IY26" s="470"/>
      <c r="IZ26" s="470"/>
      <c r="JA26" s="470"/>
      <c r="JB26" s="470"/>
      <c r="JC26" s="470"/>
      <c r="JD26" s="470"/>
      <c r="JE26" s="470"/>
      <c r="JF26" s="470"/>
      <c r="JG26" s="470"/>
      <c r="JH26" s="470"/>
      <c r="JI26" s="470"/>
      <c r="JJ26" s="470"/>
      <c r="JK26" s="470"/>
      <c r="JL26" s="470"/>
      <c r="JM26" s="470"/>
      <c r="JN26" s="470"/>
      <c r="JO26" s="470"/>
      <c r="JP26" s="470"/>
      <c r="JQ26" s="470"/>
      <c r="JR26" s="470"/>
      <c r="JS26" s="470"/>
      <c r="JT26" s="470"/>
      <c r="JU26" s="470"/>
      <c r="JV26" s="470"/>
      <c r="JW26" s="470"/>
      <c r="JX26" s="470"/>
      <c r="JY26" s="470"/>
      <c r="JZ26" s="470"/>
      <c r="KA26" s="470"/>
      <c r="KB26" s="470"/>
      <c r="KC26" s="470"/>
      <c r="KD26" s="470"/>
      <c r="KE26" s="470"/>
      <c r="KF26" s="470"/>
      <c r="KG26" s="470"/>
      <c r="KH26" s="470"/>
      <c r="KI26" s="470"/>
      <c r="KJ26" s="470"/>
      <c r="KK26" s="470"/>
      <c r="KL26" s="470"/>
      <c r="KM26" s="470"/>
      <c r="KN26" s="470"/>
      <c r="KO26" s="470"/>
      <c r="KP26" s="470"/>
      <c r="KQ26" s="470"/>
      <c r="KR26" s="470"/>
      <c r="KS26" s="470"/>
      <c r="KT26" s="470"/>
      <c r="KU26" s="470"/>
      <c r="KV26" s="470"/>
      <c r="KW26" s="470"/>
      <c r="KX26" s="470"/>
      <c r="KY26" s="470"/>
      <c r="KZ26" s="470"/>
      <c r="LA26" s="470"/>
      <c r="LB26" s="470"/>
      <c r="LC26" s="470"/>
      <c r="LD26" s="470"/>
      <c r="LE26" s="470"/>
      <c r="LF26" s="470"/>
      <c r="LG26" s="470"/>
      <c r="LH26" s="470"/>
      <c r="LI26" s="470"/>
      <c r="LJ26" s="470"/>
      <c r="LK26" s="470"/>
      <c r="LL26" s="470"/>
      <c r="LM26" s="470"/>
      <c r="LN26" s="470"/>
      <c r="LO26" s="470"/>
      <c r="LP26" s="470"/>
      <c r="LQ26" s="470"/>
      <c r="LR26" s="470"/>
      <c r="LS26" s="470"/>
      <c r="LT26" s="470"/>
      <c r="LU26" s="470"/>
      <c r="LV26" s="470"/>
      <c r="LW26" s="470"/>
      <c r="LX26" s="470"/>
      <c r="LY26" s="470"/>
      <c r="LZ26" s="470"/>
      <c r="MA26" s="470"/>
      <c r="MB26" s="470"/>
      <c r="MC26" s="470"/>
      <c r="MD26" s="470"/>
      <c r="ME26" s="470"/>
      <c r="MF26" s="470"/>
      <c r="MG26" s="470"/>
      <c r="MH26" s="470"/>
      <c r="MI26" s="470"/>
      <c r="MJ26" s="470"/>
      <c r="MK26" s="470"/>
      <c r="ML26" s="470"/>
      <c r="MM26" s="470"/>
      <c r="MN26" s="470"/>
      <c r="MO26" s="470"/>
      <c r="MP26" s="470"/>
      <c r="MQ26" s="470"/>
      <c r="MR26" s="470"/>
      <c r="MS26" s="470"/>
      <c r="MT26" s="470"/>
      <c r="MU26" s="470"/>
      <c r="MV26" s="470"/>
      <c r="MW26" s="470"/>
      <c r="MX26" s="470"/>
      <c r="MY26" s="470"/>
      <c r="MZ26" s="470"/>
      <c r="NA26" s="470"/>
      <c r="NB26" s="470"/>
      <c r="NC26" s="470"/>
      <c r="ND26" s="470"/>
      <c r="NE26" s="470"/>
      <c r="NF26" s="470"/>
      <c r="NG26" s="470"/>
      <c r="NH26" s="470"/>
      <c r="NI26" s="470"/>
      <c r="NJ26" s="470"/>
      <c r="NK26" s="470"/>
      <c r="NL26" s="470"/>
      <c r="NM26" s="470"/>
      <c r="NN26" s="470"/>
      <c r="NO26" s="470"/>
      <c r="NP26" s="470"/>
      <c r="NQ26" s="470"/>
      <c r="NR26" s="470"/>
      <c r="NS26" s="470"/>
      <c r="NT26" s="470"/>
      <c r="NU26" s="470"/>
      <c r="NV26" s="470"/>
      <c r="NW26" s="470"/>
      <c r="NX26" s="470"/>
      <c r="NY26" s="470"/>
      <c r="NZ26" s="470"/>
      <c r="OA26" s="470"/>
      <c r="OB26" s="470"/>
      <c r="OC26" s="470"/>
      <c r="OD26" s="470"/>
      <c r="OE26" s="470"/>
      <c r="OF26" s="470"/>
      <c r="OG26" s="470"/>
      <c r="OH26" s="470"/>
      <c r="OI26" s="470"/>
      <c r="OJ26" s="470"/>
      <c r="OK26" s="470"/>
      <c r="OL26" s="470"/>
      <c r="OM26" s="470"/>
      <c r="ON26" s="470"/>
      <c r="OO26" s="470"/>
      <c r="OP26" s="470"/>
      <c r="OQ26" s="470"/>
      <c r="OR26" s="470"/>
      <c r="OS26" s="470"/>
      <c r="OT26" s="470"/>
      <c r="OU26" s="470"/>
      <c r="OV26" s="470"/>
      <c r="OW26" s="470"/>
      <c r="OX26" s="470"/>
      <c r="OY26" s="470"/>
      <c r="OZ26" s="470"/>
      <c r="PA26" s="470"/>
      <c r="PB26" s="470"/>
      <c r="PC26" s="470"/>
      <c r="PD26" s="470"/>
      <c r="PE26" s="470"/>
      <c r="PF26" s="470"/>
      <c r="PG26" s="470"/>
      <c r="PH26" s="470"/>
      <c r="PI26" s="470"/>
      <c r="PJ26" s="470"/>
      <c r="PK26" s="470"/>
      <c r="PL26" s="470"/>
      <c r="PM26" s="470"/>
      <c r="PN26" s="470"/>
      <c r="PO26" s="470"/>
      <c r="PP26" s="470"/>
      <c r="PQ26" s="470"/>
      <c r="PR26" s="470"/>
      <c r="PS26" s="470"/>
      <c r="PT26" s="470"/>
      <c r="PU26" s="470"/>
      <c r="PV26" s="470"/>
      <c r="PW26" s="470"/>
      <c r="PX26" s="470"/>
      <c r="PY26" s="470"/>
      <c r="PZ26" s="470"/>
      <c r="QA26" s="470"/>
      <c r="QB26" s="470"/>
      <c r="QC26" s="470"/>
      <c r="QD26" s="470"/>
      <c r="QE26" s="470"/>
      <c r="QF26" s="470"/>
      <c r="QG26" s="470"/>
      <c r="QH26" s="470"/>
      <c r="QI26" s="470"/>
      <c r="QJ26" s="470"/>
      <c r="QK26" s="470"/>
      <c r="QL26" s="470"/>
      <c r="QM26" s="470"/>
      <c r="QN26" s="470"/>
      <c r="QO26" s="470"/>
      <c r="QP26" s="470"/>
      <c r="QQ26" s="470"/>
      <c r="QR26" s="470"/>
      <c r="QS26" s="470"/>
      <c r="QT26" s="470"/>
      <c r="QU26" s="470"/>
      <c r="QV26" s="470"/>
      <c r="QW26" s="470"/>
      <c r="QX26" s="470"/>
      <c r="QY26" s="470"/>
      <c r="QZ26" s="470"/>
      <c r="RA26" s="470"/>
      <c r="RB26" s="470"/>
      <c r="RC26" s="470"/>
      <c r="RD26" s="470"/>
      <c r="RE26" s="470"/>
      <c r="RF26" s="470"/>
      <c r="RG26" s="470"/>
      <c r="RH26" s="470"/>
      <c r="RI26" s="470"/>
      <c r="RJ26" s="470"/>
      <c r="RK26" s="470"/>
      <c r="RL26" s="470"/>
      <c r="RM26" s="470"/>
      <c r="RN26" s="470"/>
      <c r="RO26" s="470"/>
      <c r="RP26" s="470"/>
      <c r="RQ26" s="470"/>
      <c r="RR26" s="470"/>
      <c r="RS26" s="470"/>
      <c r="RT26" s="470"/>
      <c r="RU26" s="470"/>
      <c r="RV26" s="470"/>
      <c r="RW26" s="470"/>
      <c r="RX26" s="470"/>
      <c r="RY26" s="470"/>
      <c r="RZ26" s="470"/>
      <c r="SA26" s="470"/>
      <c r="SB26" s="470"/>
      <c r="SC26" s="470"/>
      <c r="SD26" s="470"/>
      <c r="SE26" s="470"/>
      <c r="SF26" s="470"/>
      <c r="SG26" s="470"/>
      <c r="SH26" s="470"/>
      <c r="SI26" s="470"/>
      <c r="SJ26" s="470"/>
      <c r="SK26" s="470"/>
      <c r="SL26" s="470"/>
      <c r="SM26" s="470"/>
      <c r="SN26" s="470"/>
      <c r="SO26" s="470"/>
      <c r="SP26" s="470"/>
      <c r="SQ26" s="470"/>
      <c r="SR26" s="470"/>
      <c r="SS26" s="470"/>
      <c r="ST26" s="470"/>
      <c r="SU26" s="470"/>
      <c r="SV26" s="470"/>
      <c r="SW26" s="470"/>
      <c r="SX26" s="470"/>
      <c r="SY26" s="470"/>
      <c r="SZ26" s="470"/>
      <c r="TA26" s="470"/>
      <c r="TB26" s="470"/>
      <c r="TC26" s="470"/>
      <c r="TD26" s="470"/>
      <c r="TE26" s="470"/>
      <c r="TF26" s="470"/>
      <c r="TG26" s="470"/>
      <c r="TH26" s="470"/>
      <c r="TI26" s="470"/>
      <c r="TJ26" s="470"/>
      <c r="TK26" s="470"/>
      <c r="TL26" s="470"/>
      <c r="TM26" s="470"/>
      <c r="TN26" s="470"/>
      <c r="TO26" s="470"/>
      <c r="TP26" s="470"/>
      <c r="TQ26" s="470"/>
      <c r="TR26" s="470"/>
      <c r="TS26" s="470"/>
      <c r="TT26" s="470"/>
      <c r="TU26" s="470"/>
      <c r="TV26" s="470"/>
      <c r="TW26" s="470"/>
      <c r="TX26" s="470"/>
      <c r="TY26" s="470"/>
      <c r="TZ26" s="470"/>
      <c r="UA26" s="470"/>
      <c r="UB26" s="470"/>
      <c r="UC26" s="470"/>
      <c r="UD26" s="470"/>
      <c r="UE26" s="470"/>
      <c r="UF26" s="470"/>
      <c r="UG26" s="470"/>
      <c r="UH26" s="470"/>
      <c r="UI26" s="470"/>
      <c r="UJ26" s="470"/>
      <c r="UK26" s="470"/>
      <c r="UL26" s="470"/>
      <c r="UM26" s="470"/>
      <c r="UN26" s="470"/>
      <c r="UO26" s="470"/>
      <c r="UP26" s="470"/>
      <c r="UQ26" s="470"/>
      <c r="UR26" s="470"/>
      <c r="US26" s="470"/>
      <c r="UT26" s="470"/>
      <c r="UU26" s="470"/>
      <c r="UV26" s="470"/>
      <c r="UW26" s="470"/>
      <c r="UX26" s="470"/>
      <c r="UY26" s="470"/>
      <c r="UZ26" s="470"/>
      <c r="VA26" s="470"/>
      <c r="VB26" s="470"/>
      <c r="VC26" s="470"/>
      <c r="VD26" s="470"/>
      <c r="VE26" s="470"/>
      <c r="VF26" s="470"/>
      <c r="VG26" s="470"/>
      <c r="VH26" s="470"/>
      <c r="VI26" s="470"/>
      <c r="VJ26" s="470"/>
      <c r="VK26" s="470"/>
      <c r="VL26" s="470"/>
      <c r="VM26" s="470"/>
      <c r="VN26" s="470"/>
      <c r="VO26" s="470"/>
      <c r="VP26" s="470"/>
      <c r="VQ26" s="470"/>
      <c r="VR26" s="470"/>
      <c r="VS26" s="470"/>
      <c r="VT26" s="470"/>
      <c r="VU26" s="470"/>
      <c r="VV26" s="470"/>
      <c r="VW26" s="470"/>
      <c r="VX26" s="470"/>
      <c r="VY26" s="470"/>
      <c r="VZ26" s="470"/>
      <c r="WA26" s="470"/>
      <c r="WB26" s="470"/>
      <c r="WC26" s="470"/>
      <c r="WD26" s="470"/>
      <c r="WE26" s="470"/>
      <c r="WF26" s="470"/>
      <c r="WG26" s="470"/>
      <c r="WH26" s="470"/>
      <c r="WI26" s="470"/>
      <c r="WJ26" s="470"/>
      <c r="WK26" s="470"/>
      <c r="WL26" s="470"/>
      <c r="WM26" s="470"/>
      <c r="WN26" s="470"/>
      <c r="WO26" s="470"/>
      <c r="WP26" s="470"/>
      <c r="WQ26" s="470"/>
      <c r="WR26" s="470"/>
      <c r="WS26" s="470"/>
      <c r="WT26" s="470"/>
      <c r="WU26" s="470"/>
      <c r="WV26" s="470"/>
      <c r="WW26" s="470"/>
      <c r="WX26" s="470"/>
      <c r="WY26" s="470"/>
      <c r="WZ26" s="470"/>
      <c r="XA26" s="470"/>
      <c r="XB26" s="470"/>
      <c r="XC26" s="470"/>
      <c r="XD26" s="470"/>
      <c r="XE26" s="470"/>
      <c r="XF26" s="470"/>
      <c r="XG26" s="470"/>
      <c r="XH26" s="470"/>
      <c r="XI26" s="470"/>
      <c r="XJ26" s="470"/>
      <c r="XK26" s="470"/>
      <c r="XL26" s="470"/>
      <c r="XM26" s="470"/>
      <c r="XN26" s="470"/>
      <c r="XO26" s="470"/>
      <c r="XP26" s="470"/>
      <c r="XQ26" s="470"/>
      <c r="XR26" s="470"/>
      <c r="XS26" s="470"/>
      <c r="XT26" s="470"/>
      <c r="XU26" s="470"/>
      <c r="XV26" s="470"/>
      <c r="XW26" s="470"/>
      <c r="XX26" s="470"/>
      <c r="XY26" s="470"/>
      <c r="XZ26" s="470"/>
      <c r="YA26" s="470"/>
      <c r="YB26" s="470"/>
      <c r="YC26" s="470"/>
      <c r="YD26" s="470"/>
      <c r="YE26" s="470"/>
      <c r="YF26" s="470"/>
      <c r="YG26" s="470"/>
      <c r="YH26" s="470"/>
      <c r="YI26" s="470"/>
      <c r="YJ26" s="470"/>
      <c r="YK26" s="470"/>
      <c r="YL26" s="470"/>
      <c r="YM26" s="470"/>
      <c r="YN26" s="470"/>
      <c r="YO26" s="470"/>
      <c r="YP26" s="470"/>
      <c r="YQ26" s="470"/>
      <c r="YR26" s="470"/>
      <c r="YS26" s="470"/>
      <c r="YT26" s="470"/>
      <c r="YU26" s="470"/>
      <c r="YV26" s="470"/>
      <c r="YW26" s="470"/>
      <c r="YX26" s="470"/>
      <c r="YY26" s="470"/>
      <c r="YZ26" s="470"/>
      <c r="ZA26" s="470"/>
      <c r="ZB26" s="470"/>
      <c r="ZC26" s="470"/>
      <c r="ZD26" s="470"/>
      <c r="ZE26" s="470"/>
      <c r="ZF26" s="470"/>
      <c r="ZG26" s="470"/>
      <c r="ZH26" s="470"/>
      <c r="ZI26" s="470"/>
      <c r="ZJ26" s="470"/>
      <c r="ZK26" s="470"/>
      <c r="ZL26" s="470"/>
      <c r="ZM26" s="470"/>
      <c r="ZN26" s="470"/>
      <c r="ZO26" s="470"/>
      <c r="ZP26" s="470"/>
      <c r="ZQ26" s="470"/>
      <c r="ZR26" s="470"/>
      <c r="ZS26" s="470"/>
      <c r="ZT26" s="470"/>
      <c r="ZU26" s="470"/>
      <c r="ZV26" s="470"/>
      <c r="ZW26" s="470"/>
      <c r="ZX26" s="470"/>
      <c r="ZY26" s="470"/>
      <c r="ZZ26" s="470"/>
      <c r="AAA26" s="470"/>
      <c r="AAB26" s="470"/>
      <c r="AAC26" s="470"/>
      <c r="AAD26" s="470"/>
      <c r="AAE26" s="470"/>
      <c r="AAF26" s="470"/>
      <c r="AAG26" s="470"/>
      <c r="AAH26" s="470"/>
      <c r="AAI26" s="470"/>
      <c r="AAJ26" s="470"/>
      <c r="AAK26" s="470"/>
      <c r="AAL26" s="470"/>
      <c r="AAM26" s="470"/>
      <c r="AAN26" s="470"/>
      <c r="AAO26" s="470"/>
      <c r="AAP26" s="470"/>
      <c r="AAQ26" s="470"/>
      <c r="AAR26" s="470"/>
      <c r="AAS26" s="470"/>
      <c r="AAT26" s="470"/>
      <c r="AAU26" s="470"/>
      <c r="AAV26" s="470"/>
      <c r="AAW26" s="470"/>
      <c r="AAX26" s="470"/>
      <c r="AAY26" s="470"/>
      <c r="AAZ26" s="470"/>
      <c r="ABA26" s="470"/>
      <c r="ABB26" s="470"/>
      <c r="ABC26" s="470"/>
      <c r="ABD26" s="470"/>
      <c r="ABE26" s="470"/>
      <c r="ABF26" s="470"/>
      <c r="ABG26" s="470"/>
      <c r="ABH26" s="470"/>
      <c r="ABI26" s="470"/>
      <c r="ABJ26" s="470"/>
      <c r="ABK26" s="470"/>
      <c r="ABL26" s="470"/>
      <c r="ABM26" s="470"/>
      <c r="ABN26" s="470"/>
      <c r="ABO26" s="470"/>
      <c r="ABP26" s="470"/>
      <c r="ABQ26" s="470"/>
      <c r="ABR26" s="470"/>
      <c r="ABS26" s="470"/>
      <c r="ABT26" s="470"/>
      <c r="ABU26" s="470"/>
      <c r="ABV26" s="470"/>
      <c r="ABW26" s="470"/>
      <c r="ABX26" s="470"/>
      <c r="ABY26" s="470"/>
      <c r="ABZ26" s="470"/>
      <c r="ACA26" s="470"/>
      <c r="ACB26" s="470"/>
      <c r="ACC26" s="470"/>
      <c r="ACD26" s="470"/>
      <c r="ACE26" s="470"/>
      <c r="ACF26" s="470"/>
      <c r="ACG26" s="470"/>
      <c r="ACH26" s="470"/>
      <c r="ACI26" s="470"/>
      <c r="ACJ26" s="470"/>
      <c r="ACK26" s="470"/>
      <c r="ACL26" s="470"/>
      <c r="ACM26" s="470"/>
      <c r="ACN26" s="470"/>
      <c r="ACO26" s="470"/>
      <c r="ACP26" s="470"/>
      <c r="ACQ26" s="470"/>
      <c r="ACR26" s="470"/>
      <c r="ACS26" s="470"/>
      <c r="ACT26" s="470"/>
      <c r="ACU26" s="470"/>
      <c r="ACV26" s="470"/>
      <c r="ACW26" s="470"/>
      <c r="ACX26" s="470"/>
      <c r="ACY26" s="470"/>
      <c r="ACZ26" s="470"/>
      <c r="ADA26" s="470"/>
      <c r="ADB26" s="470"/>
      <c r="ADC26" s="470"/>
      <c r="ADD26" s="470"/>
      <c r="ADE26" s="470"/>
      <c r="ADF26" s="470"/>
      <c r="ADG26" s="470"/>
      <c r="ADH26" s="470"/>
      <c r="ADI26" s="470"/>
      <c r="ADJ26" s="470"/>
      <c r="ADK26" s="470"/>
      <c r="ADL26" s="470"/>
      <c r="ADM26" s="470"/>
      <c r="ADN26" s="470"/>
      <c r="ADO26" s="470"/>
      <c r="ADP26" s="470"/>
      <c r="ADQ26" s="470"/>
      <c r="ADR26" s="470"/>
      <c r="ADS26" s="470"/>
      <c r="ADT26" s="470"/>
      <c r="ADU26" s="470"/>
      <c r="ADV26" s="470"/>
      <c r="ADW26" s="470"/>
      <c r="ADX26" s="470"/>
      <c r="ADY26" s="470"/>
      <c r="ADZ26" s="470"/>
      <c r="AEA26" s="470"/>
      <c r="AEB26" s="470"/>
      <c r="AEC26" s="470"/>
      <c r="AED26" s="470"/>
      <c r="AEE26" s="470"/>
      <c r="AEF26" s="470"/>
      <c r="AEG26" s="470"/>
      <c r="AEH26" s="470"/>
      <c r="AEI26" s="470"/>
      <c r="AEJ26" s="470"/>
      <c r="AEK26" s="470"/>
      <c r="AEL26" s="470"/>
      <c r="AEM26" s="470"/>
      <c r="AEN26" s="470"/>
      <c r="AEO26" s="470"/>
      <c r="AEP26" s="470"/>
      <c r="AEQ26" s="470"/>
      <c r="AER26" s="470"/>
      <c r="AES26" s="470"/>
      <c r="AET26" s="470"/>
      <c r="AEU26" s="470"/>
      <c r="AEV26" s="470"/>
      <c r="AEW26" s="470"/>
      <c r="AEX26" s="470"/>
      <c r="AEY26" s="470"/>
      <c r="AEZ26" s="470"/>
      <c r="AFA26" s="470"/>
      <c r="AFB26" s="470"/>
      <c r="AFC26" s="470"/>
      <c r="AFD26" s="470"/>
      <c r="AFE26" s="470"/>
      <c r="AFF26" s="470"/>
      <c r="AFG26" s="470"/>
      <c r="AFH26" s="470"/>
      <c r="AFI26" s="470"/>
      <c r="AFJ26" s="470"/>
      <c r="AFK26" s="470"/>
      <c r="AFL26" s="470"/>
      <c r="AFM26" s="470"/>
      <c r="AFN26" s="470"/>
      <c r="AFO26" s="470"/>
      <c r="AFP26" s="470"/>
      <c r="AFQ26" s="470"/>
      <c r="AFR26" s="470"/>
      <c r="AFS26" s="470"/>
      <c r="AFT26" s="470"/>
      <c r="AFU26" s="470"/>
      <c r="AFV26" s="470"/>
      <c r="AFW26" s="470"/>
      <c r="AFX26" s="470"/>
      <c r="AFY26" s="470"/>
      <c r="AFZ26" s="470"/>
      <c r="AGA26" s="470"/>
      <c r="AGB26" s="470"/>
      <c r="AGC26" s="470"/>
      <c r="AGD26" s="470"/>
      <c r="AGE26" s="470"/>
      <c r="AGF26" s="470"/>
      <c r="AGG26" s="470"/>
      <c r="AGH26" s="470"/>
      <c r="AGI26" s="470"/>
      <c r="AGJ26" s="470"/>
      <c r="AGK26" s="470"/>
      <c r="AGL26" s="470"/>
      <c r="AGM26" s="470"/>
      <c r="AGN26" s="470"/>
      <c r="AGO26" s="470"/>
      <c r="AGP26" s="470"/>
      <c r="AGQ26" s="470"/>
      <c r="AGR26" s="470"/>
      <c r="AGS26" s="470"/>
      <c r="AGT26" s="470"/>
      <c r="AGU26" s="470"/>
      <c r="AGV26" s="470"/>
      <c r="AGW26" s="470"/>
      <c r="AGX26" s="470"/>
      <c r="AGY26" s="470"/>
      <c r="AGZ26" s="470"/>
      <c r="AHA26" s="470"/>
      <c r="AHB26" s="470"/>
      <c r="AHC26" s="470"/>
      <c r="AHD26" s="470"/>
      <c r="AHE26" s="470"/>
      <c r="AHF26" s="470"/>
      <c r="AHG26" s="470"/>
      <c r="AHH26" s="470"/>
      <c r="AHI26" s="470"/>
      <c r="AHJ26" s="470"/>
      <c r="AHK26" s="470"/>
      <c r="AHL26" s="470"/>
      <c r="AHM26" s="470"/>
      <c r="AHN26" s="470"/>
      <c r="AHO26" s="470"/>
      <c r="AHP26" s="470"/>
      <c r="AHQ26" s="470"/>
      <c r="AHR26" s="470"/>
      <c r="AHS26" s="470"/>
      <c r="AHT26" s="470"/>
      <c r="AHU26" s="470"/>
      <c r="AHV26" s="470"/>
      <c r="AHW26" s="470"/>
      <c r="AHX26" s="470"/>
      <c r="AHY26" s="470"/>
      <c r="AHZ26" s="470"/>
      <c r="AIA26" s="470"/>
      <c r="AIB26" s="470"/>
      <c r="AIC26" s="470"/>
      <c r="AID26" s="470"/>
      <c r="AIE26" s="470"/>
      <c r="AIF26" s="470"/>
      <c r="AIG26" s="470"/>
      <c r="AIH26" s="470"/>
      <c r="AII26" s="470"/>
      <c r="AIJ26" s="470"/>
      <c r="AIK26" s="470"/>
      <c r="AIL26" s="470"/>
      <c r="AIM26" s="470"/>
      <c r="AIN26" s="470"/>
      <c r="AIO26" s="470"/>
      <c r="AIP26" s="470"/>
      <c r="AIQ26" s="470"/>
      <c r="AIR26" s="470"/>
      <c r="AIS26" s="470"/>
      <c r="AIT26" s="470"/>
      <c r="AIU26" s="470"/>
      <c r="AIV26" s="470"/>
      <c r="AIW26" s="470"/>
      <c r="AIX26" s="470"/>
      <c r="AIY26" s="470"/>
      <c r="AIZ26" s="470"/>
      <c r="AJA26" s="470"/>
      <c r="AJB26" s="470"/>
      <c r="AJC26" s="470"/>
      <c r="AJD26" s="470"/>
      <c r="AJE26" s="470"/>
      <c r="AJF26" s="470"/>
      <c r="AJG26" s="470"/>
      <c r="AJH26" s="470"/>
      <c r="AJI26" s="470"/>
      <c r="AJJ26" s="470"/>
      <c r="AJK26" s="470"/>
      <c r="AJL26" s="470"/>
      <c r="AJM26" s="470"/>
      <c r="AJN26" s="470"/>
      <c r="AJO26" s="470"/>
      <c r="AJP26" s="470"/>
      <c r="AJQ26" s="470"/>
      <c r="AJR26" s="470"/>
      <c r="AJS26" s="470"/>
      <c r="AJT26" s="470"/>
      <c r="AJU26" s="470"/>
      <c r="AJV26" s="470"/>
      <c r="AJW26" s="470"/>
      <c r="AJX26" s="470"/>
      <c r="AJY26" s="470"/>
      <c r="AJZ26" s="470"/>
      <c r="AKA26" s="470"/>
      <c r="AKB26" s="470"/>
      <c r="AKC26" s="470"/>
      <c r="AKD26" s="470"/>
      <c r="AKE26" s="470"/>
      <c r="AKF26" s="470"/>
      <c r="AKG26" s="470"/>
      <c r="AKH26" s="470"/>
      <c r="AKI26" s="470"/>
      <c r="AKJ26" s="470"/>
      <c r="AKK26" s="470"/>
      <c r="AKL26" s="470"/>
      <c r="AKM26" s="470"/>
      <c r="AKN26" s="470"/>
      <c r="AKO26" s="470"/>
      <c r="AKP26" s="470"/>
      <c r="AKQ26" s="470"/>
      <c r="AKR26" s="470"/>
      <c r="AKS26" s="470"/>
      <c r="AKT26" s="470"/>
      <c r="AKU26" s="470"/>
      <c r="AKV26" s="470"/>
      <c r="AKW26" s="470"/>
      <c r="AKX26" s="470"/>
      <c r="AKY26" s="470"/>
      <c r="AKZ26" s="470"/>
      <c r="ALA26" s="470"/>
      <c r="ALB26" s="470"/>
      <c r="ALC26" s="470"/>
      <c r="ALD26" s="470"/>
      <c r="ALE26" s="470"/>
      <c r="ALF26" s="470"/>
      <c r="ALG26" s="470"/>
      <c r="ALH26" s="470"/>
      <c r="ALI26" s="470"/>
      <c r="ALJ26" s="470"/>
      <c r="ALK26" s="470"/>
      <c r="ALL26" s="470"/>
      <c r="ALM26" s="470"/>
      <c r="ALN26" s="470"/>
      <c r="ALO26" s="470"/>
      <c r="ALP26" s="470"/>
      <c r="ALQ26" s="470"/>
      <c r="ALR26" s="470"/>
    </row>
    <row r="27" spans="1:1006" s="469" customFormat="1" ht="25.5">
      <c r="A27" s="524"/>
      <c r="B27" s="572" t="s">
        <v>95</v>
      </c>
      <c r="C27" s="526"/>
      <c r="D27" s="441"/>
      <c r="E27" s="441"/>
      <c r="F27" s="441"/>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0"/>
      <c r="CP27" s="470"/>
      <c r="CQ27" s="470"/>
      <c r="CR27" s="470"/>
      <c r="CS27" s="470"/>
      <c r="CT27" s="470"/>
      <c r="CU27" s="470"/>
      <c r="CV27" s="470"/>
      <c r="CW27" s="470"/>
      <c r="CX27" s="470"/>
      <c r="CY27" s="470"/>
      <c r="CZ27" s="470"/>
      <c r="DA27" s="470"/>
      <c r="DB27" s="470"/>
      <c r="DC27" s="470"/>
      <c r="DD27" s="470"/>
      <c r="DE27" s="470"/>
      <c r="DF27" s="470"/>
      <c r="DG27" s="470"/>
      <c r="DH27" s="470"/>
      <c r="DI27" s="470"/>
      <c r="DJ27" s="470"/>
      <c r="DK27" s="470"/>
      <c r="DL27" s="470"/>
      <c r="DM27" s="470"/>
      <c r="DN27" s="470"/>
      <c r="DO27" s="470"/>
      <c r="DP27" s="470"/>
      <c r="DQ27" s="470"/>
      <c r="DR27" s="470"/>
      <c r="DS27" s="470"/>
      <c r="DT27" s="470"/>
      <c r="DU27" s="470"/>
      <c r="DV27" s="470"/>
      <c r="DW27" s="470"/>
      <c r="DX27" s="470"/>
      <c r="DY27" s="470"/>
      <c r="DZ27" s="470"/>
      <c r="EA27" s="470"/>
      <c r="EB27" s="470"/>
      <c r="EC27" s="470"/>
      <c r="ED27" s="470"/>
      <c r="EE27" s="470"/>
      <c r="EF27" s="470"/>
      <c r="EG27" s="470"/>
      <c r="EH27" s="470"/>
      <c r="EI27" s="470"/>
      <c r="EJ27" s="470"/>
      <c r="EK27" s="470"/>
      <c r="EL27" s="470"/>
      <c r="EM27" s="470"/>
      <c r="EN27" s="470"/>
      <c r="EO27" s="470"/>
      <c r="EP27" s="470"/>
      <c r="EQ27" s="470"/>
      <c r="ER27" s="470"/>
      <c r="ES27" s="470"/>
      <c r="ET27" s="470"/>
      <c r="EU27" s="470"/>
      <c r="EV27" s="470"/>
      <c r="EW27" s="470"/>
      <c r="EX27" s="470"/>
      <c r="EY27" s="470"/>
      <c r="EZ27" s="470"/>
      <c r="FA27" s="470"/>
      <c r="FB27" s="470"/>
      <c r="FC27" s="470"/>
      <c r="FD27" s="470"/>
      <c r="FE27" s="470"/>
      <c r="FF27" s="470"/>
      <c r="FG27" s="470"/>
      <c r="FH27" s="470"/>
      <c r="FI27" s="470"/>
      <c r="FJ27" s="470"/>
      <c r="FK27" s="470"/>
      <c r="FL27" s="470"/>
      <c r="FM27" s="470"/>
      <c r="FN27" s="470"/>
      <c r="FO27" s="470"/>
      <c r="FP27" s="470"/>
      <c r="FQ27" s="470"/>
      <c r="FR27" s="470"/>
      <c r="FS27" s="470"/>
      <c r="FT27" s="470"/>
      <c r="FU27" s="470"/>
      <c r="FV27" s="470"/>
      <c r="FW27" s="470"/>
      <c r="FX27" s="470"/>
      <c r="FY27" s="470"/>
      <c r="FZ27" s="470"/>
      <c r="GA27" s="470"/>
      <c r="GB27" s="470"/>
      <c r="GC27" s="470"/>
      <c r="GD27" s="470"/>
      <c r="GE27" s="470"/>
      <c r="GF27" s="470"/>
      <c r="GG27" s="470"/>
      <c r="GH27" s="470"/>
      <c r="GI27" s="470"/>
      <c r="GJ27" s="470"/>
      <c r="GK27" s="470"/>
      <c r="GL27" s="470"/>
      <c r="GM27" s="470"/>
      <c r="GN27" s="470"/>
      <c r="GO27" s="470"/>
      <c r="GP27" s="470"/>
      <c r="GQ27" s="470"/>
      <c r="GR27" s="470"/>
      <c r="GS27" s="470"/>
      <c r="GT27" s="470"/>
      <c r="GU27" s="470"/>
      <c r="GV27" s="470"/>
      <c r="GW27" s="470"/>
      <c r="GX27" s="470"/>
      <c r="GY27" s="470"/>
      <c r="GZ27" s="470"/>
      <c r="HA27" s="470"/>
      <c r="HB27" s="470"/>
      <c r="HC27" s="470"/>
      <c r="HD27" s="470"/>
      <c r="HE27" s="470"/>
      <c r="HF27" s="470"/>
      <c r="HG27" s="470"/>
      <c r="HH27" s="470"/>
      <c r="HI27" s="470"/>
      <c r="HJ27" s="470"/>
      <c r="HK27" s="470"/>
      <c r="HL27" s="470"/>
      <c r="HM27" s="470"/>
      <c r="HN27" s="470"/>
      <c r="HO27" s="470"/>
      <c r="HP27" s="470"/>
      <c r="HQ27" s="470"/>
      <c r="HR27" s="470"/>
      <c r="HS27" s="470"/>
      <c r="HT27" s="470"/>
      <c r="HU27" s="470"/>
      <c r="HV27" s="470"/>
      <c r="HW27" s="470"/>
      <c r="HX27" s="470"/>
      <c r="HY27" s="470"/>
      <c r="HZ27" s="470"/>
      <c r="IA27" s="470"/>
      <c r="IB27" s="470"/>
      <c r="IC27" s="470"/>
      <c r="ID27" s="470"/>
      <c r="IE27" s="470"/>
      <c r="IF27" s="470"/>
      <c r="IG27" s="470"/>
      <c r="IH27" s="470"/>
      <c r="II27" s="470"/>
      <c r="IJ27" s="470"/>
      <c r="IK27" s="470"/>
      <c r="IL27" s="470"/>
      <c r="IM27" s="470"/>
      <c r="IN27" s="470"/>
      <c r="IO27" s="470"/>
      <c r="IP27" s="470"/>
      <c r="IQ27" s="470"/>
      <c r="IR27" s="470"/>
      <c r="IS27" s="470"/>
      <c r="IT27" s="470"/>
      <c r="IU27" s="470"/>
      <c r="IV27" s="470"/>
      <c r="IW27" s="470"/>
      <c r="IX27" s="470"/>
      <c r="IY27" s="470"/>
      <c r="IZ27" s="470"/>
      <c r="JA27" s="470"/>
      <c r="JB27" s="470"/>
      <c r="JC27" s="470"/>
      <c r="JD27" s="470"/>
      <c r="JE27" s="470"/>
      <c r="JF27" s="470"/>
      <c r="JG27" s="470"/>
      <c r="JH27" s="470"/>
      <c r="JI27" s="470"/>
      <c r="JJ27" s="470"/>
      <c r="JK27" s="470"/>
      <c r="JL27" s="470"/>
      <c r="JM27" s="470"/>
      <c r="JN27" s="470"/>
      <c r="JO27" s="470"/>
      <c r="JP27" s="470"/>
      <c r="JQ27" s="470"/>
      <c r="JR27" s="470"/>
      <c r="JS27" s="470"/>
      <c r="JT27" s="470"/>
      <c r="JU27" s="470"/>
      <c r="JV27" s="470"/>
      <c r="JW27" s="470"/>
      <c r="JX27" s="470"/>
      <c r="JY27" s="470"/>
      <c r="JZ27" s="470"/>
      <c r="KA27" s="470"/>
      <c r="KB27" s="470"/>
      <c r="KC27" s="470"/>
      <c r="KD27" s="470"/>
      <c r="KE27" s="470"/>
      <c r="KF27" s="470"/>
      <c r="KG27" s="470"/>
      <c r="KH27" s="470"/>
      <c r="KI27" s="470"/>
      <c r="KJ27" s="470"/>
      <c r="KK27" s="470"/>
      <c r="KL27" s="470"/>
      <c r="KM27" s="470"/>
      <c r="KN27" s="470"/>
      <c r="KO27" s="470"/>
      <c r="KP27" s="470"/>
      <c r="KQ27" s="470"/>
      <c r="KR27" s="470"/>
      <c r="KS27" s="470"/>
      <c r="KT27" s="470"/>
      <c r="KU27" s="470"/>
      <c r="KV27" s="470"/>
      <c r="KW27" s="470"/>
      <c r="KX27" s="470"/>
      <c r="KY27" s="470"/>
      <c r="KZ27" s="470"/>
      <c r="LA27" s="470"/>
      <c r="LB27" s="470"/>
      <c r="LC27" s="470"/>
      <c r="LD27" s="470"/>
      <c r="LE27" s="470"/>
      <c r="LF27" s="470"/>
      <c r="LG27" s="470"/>
      <c r="LH27" s="470"/>
      <c r="LI27" s="470"/>
      <c r="LJ27" s="470"/>
      <c r="LK27" s="470"/>
      <c r="LL27" s="470"/>
      <c r="LM27" s="470"/>
      <c r="LN27" s="470"/>
      <c r="LO27" s="470"/>
      <c r="LP27" s="470"/>
      <c r="LQ27" s="470"/>
      <c r="LR27" s="470"/>
      <c r="LS27" s="470"/>
      <c r="LT27" s="470"/>
      <c r="LU27" s="470"/>
      <c r="LV27" s="470"/>
      <c r="LW27" s="470"/>
      <c r="LX27" s="470"/>
      <c r="LY27" s="470"/>
      <c r="LZ27" s="470"/>
      <c r="MA27" s="470"/>
      <c r="MB27" s="470"/>
      <c r="MC27" s="470"/>
      <c r="MD27" s="470"/>
      <c r="ME27" s="470"/>
      <c r="MF27" s="470"/>
      <c r="MG27" s="470"/>
      <c r="MH27" s="470"/>
      <c r="MI27" s="470"/>
      <c r="MJ27" s="470"/>
      <c r="MK27" s="470"/>
      <c r="ML27" s="470"/>
      <c r="MM27" s="470"/>
      <c r="MN27" s="470"/>
      <c r="MO27" s="470"/>
      <c r="MP27" s="470"/>
      <c r="MQ27" s="470"/>
      <c r="MR27" s="470"/>
      <c r="MS27" s="470"/>
      <c r="MT27" s="470"/>
      <c r="MU27" s="470"/>
      <c r="MV27" s="470"/>
      <c r="MW27" s="470"/>
      <c r="MX27" s="470"/>
      <c r="MY27" s="470"/>
      <c r="MZ27" s="470"/>
      <c r="NA27" s="470"/>
      <c r="NB27" s="470"/>
      <c r="NC27" s="470"/>
      <c r="ND27" s="470"/>
      <c r="NE27" s="470"/>
      <c r="NF27" s="470"/>
      <c r="NG27" s="470"/>
      <c r="NH27" s="470"/>
      <c r="NI27" s="470"/>
      <c r="NJ27" s="470"/>
      <c r="NK27" s="470"/>
      <c r="NL27" s="470"/>
      <c r="NM27" s="470"/>
      <c r="NN27" s="470"/>
      <c r="NO27" s="470"/>
      <c r="NP27" s="470"/>
      <c r="NQ27" s="470"/>
      <c r="NR27" s="470"/>
      <c r="NS27" s="470"/>
      <c r="NT27" s="470"/>
      <c r="NU27" s="470"/>
      <c r="NV27" s="470"/>
      <c r="NW27" s="470"/>
      <c r="NX27" s="470"/>
      <c r="NY27" s="470"/>
      <c r="NZ27" s="470"/>
      <c r="OA27" s="470"/>
      <c r="OB27" s="470"/>
      <c r="OC27" s="470"/>
      <c r="OD27" s="470"/>
      <c r="OE27" s="470"/>
      <c r="OF27" s="470"/>
      <c r="OG27" s="470"/>
      <c r="OH27" s="470"/>
      <c r="OI27" s="470"/>
      <c r="OJ27" s="470"/>
      <c r="OK27" s="470"/>
      <c r="OL27" s="470"/>
      <c r="OM27" s="470"/>
      <c r="ON27" s="470"/>
      <c r="OO27" s="470"/>
      <c r="OP27" s="470"/>
      <c r="OQ27" s="470"/>
      <c r="OR27" s="470"/>
      <c r="OS27" s="470"/>
      <c r="OT27" s="470"/>
      <c r="OU27" s="470"/>
      <c r="OV27" s="470"/>
      <c r="OW27" s="470"/>
      <c r="OX27" s="470"/>
      <c r="OY27" s="470"/>
      <c r="OZ27" s="470"/>
      <c r="PA27" s="470"/>
      <c r="PB27" s="470"/>
      <c r="PC27" s="470"/>
      <c r="PD27" s="470"/>
      <c r="PE27" s="470"/>
      <c r="PF27" s="470"/>
      <c r="PG27" s="470"/>
      <c r="PH27" s="470"/>
      <c r="PI27" s="470"/>
      <c r="PJ27" s="470"/>
      <c r="PK27" s="470"/>
      <c r="PL27" s="470"/>
      <c r="PM27" s="470"/>
      <c r="PN27" s="470"/>
      <c r="PO27" s="470"/>
      <c r="PP27" s="470"/>
      <c r="PQ27" s="470"/>
      <c r="PR27" s="470"/>
      <c r="PS27" s="470"/>
      <c r="PT27" s="470"/>
      <c r="PU27" s="470"/>
      <c r="PV27" s="470"/>
      <c r="PW27" s="470"/>
      <c r="PX27" s="470"/>
      <c r="PY27" s="470"/>
      <c r="PZ27" s="470"/>
      <c r="QA27" s="470"/>
      <c r="QB27" s="470"/>
      <c r="QC27" s="470"/>
      <c r="QD27" s="470"/>
      <c r="QE27" s="470"/>
      <c r="QF27" s="470"/>
      <c r="QG27" s="470"/>
      <c r="QH27" s="470"/>
      <c r="QI27" s="470"/>
      <c r="QJ27" s="470"/>
      <c r="QK27" s="470"/>
      <c r="QL27" s="470"/>
      <c r="QM27" s="470"/>
      <c r="QN27" s="470"/>
      <c r="QO27" s="470"/>
      <c r="QP27" s="470"/>
      <c r="QQ27" s="470"/>
      <c r="QR27" s="470"/>
      <c r="QS27" s="470"/>
      <c r="QT27" s="470"/>
      <c r="QU27" s="470"/>
      <c r="QV27" s="470"/>
      <c r="QW27" s="470"/>
      <c r="QX27" s="470"/>
      <c r="QY27" s="470"/>
      <c r="QZ27" s="470"/>
      <c r="RA27" s="470"/>
      <c r="RB27" s="470"/>
      <c r="RC27" s="470"/>
      <c r="RD27" s="470"/>
      <c r="RE27" s="470"/>
      <c r="RF27" s="470"/>
      <c r="RG27" s="470"/>
      <c r="RH27" s="470"/>
      <c r="RI27" s="470"/>
      <c r="RJ27" s="470"/>
      <c r="RK27" s="470"/>
      <c r="RL27" s="470"/>
      <c r="RM27" s="470"/>
      <c r="RN27" s="470"/>
      <c r="RO27" s="470"/>
      <c r="RP27" s="470"/>
      <c r="RQ27" s="470"/>
      <c r="RR27" s="470"/>
      <c r="RS27" s="470"/>
      <c r="RT27" s="470"/>
      <c r="RU27" s="470"/>
      <c r="RV27" s="470"/>
      <c r="RW27" s="470"/>
      <c r="RX27" s="470"/>
      <c r="RY27" s="470"/>
      <c r="RZ27" s="470"/>
      <c r="SA27" s="470"/>
      <c r="SB27" s="470"/>
      <c r="SC27" s="470"/>
      <c r="SD27" s="470"/>
      <c r="SE27" s="470"/>
      <c r="SF27" s="470"/>
      <c r="SG27" s="470"/>
      <c r="SH27" s="470"/>
      <c r="SI27" s="470"/>
      <c r="SJ27" s="470"/>
      <c r="SK27" s="470"/>
      <c r="SL27" s="470"/>
      <c r="SM27" s="470"/>
      <c r="SN27" s="470"/>
      <c r="SO27" s="470"/>
      <c r="SP27" s="470"/>
      <c r="SQ27" s="470"/>
      <c r="SR27" s="470"/>
      <c r="SS27" s="470"/>
      <c r="ST27" s="470"/>
      <c r="SU27" s="470"/>
      <c r="SV27" s="470"/>
      <c r="SW27" s="470"/>
      <c r="SX27" s="470"/>
      <c r="SY27" s="470"/>
      <c r="SZ27" s="470"/>
      <c r="TA27" s="470"/>
      <c r="TB27" s="470"/>
      <c r="TC27" s="470"/>
      <c r="TD27" s="470"/>
      <c r="TE27" s="470"/>
      <c r="TF27" s="470"/>
      <c r="TG27" s="470"/>
      <c r="TH27" s="470"/>
      <c r="TI27" s="470"/>
      <c r="TJ27" s="470"/>
      <c r="TK27" s="470"/>
      <c r="TL27" s="470"/>
      <c r="TM27" s="470"/>
      <c r="TN27" s="470"/>
      <c r="TO27" s="470"/>
      <c r="TP27" s="470"/>
      <c r="TQ27" s="470"/>
      <c r="TR27" s="470"/>
      <c r="TS27" s="470"/>
      <c r="TT27" s="470"/>
      <c r="TU27" s="470"/>
      <c r="TV27" s="470"/>
      <c r="TW27" s="470"/>
      <c r="TX27" s="470"/>
      <c r="TY27" s="470"/>
      <c r="TZ27" s="470"/>
      <c r="UA27" s="470"/>
      <c r="UB27" s="470"/>
      <c r="UC27" s="470"/>
      <c r="UD27" s="470"/>
      <c r="UE27" s="470"/>
      <c r="UF27" s="470"/>
      <c r="UG27" s="470"/>
      <c r="UH27" s="470"/>
      <c r="UI27" s="470"/>
      <c r="UJ27" s="470"/>
      <c r="UK27" s="470"/>
      <c r="UL27" s="470"/>
      <c r="UM27" s="470"/>
      <c r="UN27" s="470"/>
      <c r="UO27" s="470"/>
      <c r="UP27" s="470"/>
      <c r="UQ27" s="470"/>
      <c r="UR27" s="470"/>
      <c r="US27" s="470"/>
      <c r="UT27" s="470"/>
      <c r="UU27" s="470"/>
      <c r="UV27" s="470"/>
      <c r="UW27" s="470"/>
      <c r="UX27" s="470"/>
      <c r="UY27" s="470"/>
      <c r="UZ27" s="470"/>
      <c r="VA27" s="470"/>
      <c r="VB27" s="470"/>
      <c r="VC27" s="470"/>
      <c r="VD27" s="470"/>
      <c r="VE27" s="470"/>
      <c r="VF27" s="470"/>
      <c r="VG27" s="470"/>
      <c r="VH27" s="470"/>
      <c r="VI27" s="470"/>
      <c r="VJ27" s="470"/>
      <c r="VK27" s="470"/>
      <c r="VL27" s="470"/>
      <c r="VM27" s="470"/>
      <c r="VN27" s="470"/>
      <c r="VO27" s="470"/>
      <c r="VP27" s="470"/>
      <c r="VQ27" s="470"/>
      <c r="VR27" s="470"/>
      <c r="VS27" s="470"/>
      <c r="VT27" s="470"/>
      <c r="VU27" s="470"/>
      <c r="VV27" s="470"/>
      <c r="VW27" s="470"/>
      <c r="VX27" s="470"/>
      <c r="VY27" s="470"/>
      <c r="VZ27" s="470"/>
      <c r="WA27" s="470"/>
      <c r="WB27" s="470"/>
      <c r="WC27" s="470"/>
      <c r="WD27" s="470"/>
      <c r="WE27" s="470"/>
      <c r="WF27" s="470"/>
      <c r="WG27" s="470"/>
      <c r="WH27" s="470"/>
      <c r="WI27" s="470"/>
      <c r="WJ27" s="470"/>
      <c r="WK27" s="470"/>
      <c r="WL27" s="470"/>
      <c r="WM27" s="470"/>
      <c r="WN27" s="470"/>
      <c r="WO27" s="470"/>
      <c r="WP27" s="470"/>
      <c r="WQ27" s="470"/>
      <c r="WR27" s="470"/>
      <c r="WS27" s="470"/>
      <c r="WT27" s="470"/>
      <c r="WU27" s="470"/>
      <c r="WV27" s="470"/>
      <c r="WW27" s="470"/>
      <c r="WX27" s="470"/>
      <c r="WY27" s="470"/>
      <c r="WZ27" s="470"/>
      <c r="XA27" s="470"/>
      <c r="XB27" s="470"/>
      <c r="XC27" s="470"/>
      <c r="XD27" s="470"/>
      <c r="XE27" s="470"/>
      <c r="XF27" s="470"/>
      <c r="XG27" s="470"/>
      <c r="XH27" s="470"/>
      <c r="XI27" s="470"/>
      <c r="XJ27" s="470"/>
      <c r="XK27" s="470"/>
      <c r="XL27" s="470"/>
      <c r="XM27" s="470"/>
      <c r="XN27" s="470"/>
      <c r="XO27" s="470"/>
      <c r="XP27" s="470"/>
      <c r="XQ27" s="470"/>
      <c r="XR27" s="470"/>
      <c r="XS27" s="470"/>
      <c r="XT27" s="470"/>
      <c r="XU27" s="470"/>
      <c r="XV27" s="470"/>
      <c r="XW27" s="470"/>
      <c r="XX27" s="470"/>
      <c r="XY27" s="470"/>
      <c r="XZ27" s="470"/>
      <c r="YA27" s="470"/>
      <c r="YB27" s="470"/>
      <c r="YC27" s="470"/>
      <c r="YD27" s="470"/>
      <c r="YE27" s="470"/>
      <c r="YF27" s="470"/>
      <c r="YG27" s="470"/>
      <c r="YH27" s="470"/>
      <c r="YI27" s="470"/>
      <c r="YJ27" s="470"/>
      <c r="YK27" s="470"/>
      <c r="YL27" s="470"/>
      <c r="YM27" s="470"/>
      <c r="YN27" s="470"/>
      <c r="YO27" s="470"/>
      <c r="YP27" s="470"/>
      <c r="YQ27" s="470"/>
      <c r="YR27" s="470"/>
      <c r="YS27" s="470"/>
      <c r="YT27" s="470"/>
      <c r="YU27" s="470"/>
      <c r="YV27" s="470"/>
      <c r="YW27" s="470"/>
      <c r="YX27" s="470"/>
      <c r="YY27" s="470"/>
      <c r="YZ27" s="470"/>
      <c r="ZA27" s="470"/>
      <c r="ZB27" s="470"/>
      <c r="ZC27" s="470"/>
      <c r="ZD27" s="470"/>
      <c r="ZE27" s="470"/>
      <c r="ZF27" s="470"/>
      <c r="ZG27" s="470"/>
      <c r="ZH27" s="470"/>
      <c r="ZI27" s="470"/>
      <c r="ZJ27" s="470"/>
      <c r="ZK27" s="470"/>
      <c r="ZL27" s="470"/>
      <c r="ZM27" s="470"/>
      <c r="ZN27" s="470"/>
      <c r="ZO27" s="470"/>
      <c r="ZP27" s="470"/>
      <c r="ZQ27" s="470"/>
      <c r="ZR27" s="470"/>
      <c r="ZS27" s="470"/>
      <c r="ZT27" s="470"/>
      <c r="ZU27" s="470"/>
      <c r="ZV27" s="470"/>
      <c r="ZW27" s="470"/>
      <c r="ZX27" s="470"/>
      <c r="ZY27" s="470"/>
      <c r="ZZ27" s="470"/>
      <c r="AAA27" s="470"/>
      <c r="AAB27" s="470"/>
      <c r="AAC27" s="470"/>
      <c r="AAD27" s="470"/>
      <c r="AAE27" s="470"/>
      <c r="AAF27" s="470"/>
      <c r="AAG27" s="470"/>
      <c r="AAH27" s="470"/>
      <c r="AAI27" s="470"/>
      <c r="AAJ27" s="470"/>
      <c r="AAK27" s="470"/>
      <c r="AAL27" s="470"/>
      <c r="AAM27" s="470"/>
      <c r="AAN27" s="470"/>
      <c r="AAO27" s="470"/>
      <c r="AAP27" s="470"/>
      <c r="AAQ27" s="470"/>
      <c r="AAR27" s="470"/>
      <c r="AAS27" s="470"/>
      <c r="AAT27" s="470"/>
      <c r="AAU27" s="470"/>
      <c r="AAV27" s="470"/>
      <c r="AAW27" s="470"/>
      <c r="AAX27" s="470"/>
      <c r="AAY27" s="470"/>
      <c r="AAZ27" s="470"/>
      <c r="ABA27" s="470"/>
      <c r="ABB27" s="470"/>
      <c r="ABC27" s="470"/>
      <c r="ABD27" s="470"/>
      <c r="ABE27" s="470"/>
      <c r="ABF27" s="470"/>
      <c r="ABG27" s="470"/>
      <c r="ABH27" s="470"/>
      <c r="ABI27" s="470"/>
      <c r="ABJ27" s="470"/>
      <c r="ABK27" s="470"/>
      <c r="ABL27" s="470"/>
      <c r="ABM27" s="470"/>
      <c r="ABN27" s="470"/>
      <c r="ABO27" s="470"/>
      <c r="ABP27" s="470"/>
      <c r="ABQ27" s="470"/>
      <c r="ABR27" s="470"/>
      <c r="ABS27" s="470"/>
      <c r="ABT27" s="470"/>
      <c r="ABU27" s="470"/>
      <c r="ABV27" s="470"/>
      <c r="ABW27" s="470"/>
      <c r="ABX27" s="470"/>
      <c r="ABY27" s="470"/>
      <c r="ABZ27" s="470"/>
      <c r="ACA27" s="470"/>
      <c r="ACB27" s="470"/>
      <c r="ACC27" s="470"/>
      <c r="ACD27" s="470"/>
      <c r="ACE27" s="470"/>
      <c r="ACF27" s="470"/>
      <c r="ACG27" s="470"/>
      <c r="ACH27" s="470"/>
      <c r="ACI27" s="470"/>
      <c r="ACJ27" s="470"/>
      <c r="ACK27" s="470"/>
      <c r="ACL27" s="470"/>
      <c r="ACM27" s="470"/>
      <c r="ACN27" s="470"/>
      <c r="ACO27" s="470"/>
      <c r="ACP27" s="470"/>
      <c r="ACQ27" s="470"/>
      <c r="ACR27" s="470"/>
      <c r="ACS27" s="470"/>
      <c r="ACT27" s="470"/>
      <c r="ACU27" s="470"/>
      <c r="ACV27" s="470"/>
      <c r="ACW27" s="470"/>
      <c r="ACX27" s="470"/>
      <c r="ACY27" s="470"/>
      <c r="ACZ27" s="470"/>
      <c r="ADA27" s="470"/>
      <c r="ADB27" s="470"/>
      <c r="ADC27" s="470"/>
      <c r="ADD27" s="470"/>
      <c r="ADE27" s="470"/>
      <c r="ADF27" s="470"/>
      <c r="ADG27" s="470"/>
      <c r="ADH27" s="470"/>
      <c r="ADI27" s="470"/>
      <c r="ADJ27" s="470"/>
      <c r="ADK27" s="470"/>
      <c r="ADL27" s="470"/>
      <c r="ADM27" s="470"/>
      <c r="ADN27" s="470"/>
      <c r="ADO27" s="470"/>
      <c r="ADP27" s="470"/>
      <c r="ADQ27" s="470"/>
      <c r="ADR27" s="470"/>
      <c r="ADS27" s="470"/>
      <c r="ADT27" s="470"/>
      <c r="ADU27" s="470"/>
      <c r="ADV27" s="470"/>
      <c r="ADW27" s="470"/>
      <c r="ADX27" s="470"/>
      <c r="ADY27" s="470"/>
      <c r="ADZ27" s="470"/>
      <c r="AEA27" s="470"/>
      <c r="AEB27" s="470"/>
      <c r="AEC27" s="470"/>
      <c r="AED27" s="470"/>
      <c r="AEE27" s="470"/>
      <c r="AEF27" s="470"/>
      <c r="AEG27" s="470"/>
      <c r="AEH27" s="470"/>
      <c r="AEI27" s="470"/>
      <c r="AEJ27" s="470"/>
      <c r="AEK27" s="470"/>
      <c r="AEL27" s="470"/>
      <c r="AEM27" s="470"/>
      <c r="AEN27" s="470"/>
      <c r="AEO27" s="470"/>
      <c r="AEP27" s="470"/>
      <c r="AEQ27" s="470"/>
      <c r="AER27" s="470"/>
      <c r="AES27" s="470"/>
      <c r="AET27" s="470"/>
      <c r="AEU27" s="470"/>
      <c r="AEV27" s="470"/>
      <c r="AEW27" s="470"/>
      <c r="AEX27" s="470"/>
      <c r="AEY27" s="470"/>
      <c r="AEZ27" s="470"/>
      <c r="AFA27" s="470"/>
      <c r="AFB27" s="470"/>
      <c r="AFC27" s="470"/>
      <c r="AFD27" s="470"/>
      <c r="AFE27" s="470"/>
      <c r="AFF27" s="470"/>
      <c r="AFG27" s="470"/>
      <c r="AFH27" s="470"/>
      <c r="AFI27" s="470"/>
      <c r="AFJ27" s="470"/>
      <c r="AFK27" s="470"/>
      <c r="AFL27" s="470"/>
      <c r="AFM27" s="470"/>
      <c r="AFN27" s="470"/>
      <c r="AFO27" s="470"/>
      <c r="AFP27" s="470"/>
      <c r="AFQ27" s="470"/>
      <c r="AFR27" s="470"/>
      <c r="AFS27" s="470"/>
      <c r="AFT27" s="470"/>
      <c r="AFU27" s="470"/>
      <c r="AFV27" s="470"/>
      <c r="AFW27" s="470"/>
      <c r="AFX27" s="470"/>
      <c r="AFY27" s="470"/>
      <c r="AFZ27" s="470"/>
      <c r="AGA27" s="470"/>
      <c r="AGB27" s="470"/>
      <c r="AGC27" s="470"/>
      <c r="AGD27" s="470"/>
      <c r="AGE27" s="470"/>
      <c r="AGF27" s="470"/>
      <c r="AGG27" s="470"/>
      <c r="AGH27" s="470"/>
      <c r="AGI27" s="470"/>
      <c r="AGJ27" s="470"/>
      <c r="AGK27" s="470"/>
      <c r="AGL27" s="470"/>
      <c r="AGM27" s="470"/>
      <c r="AGN27" s="470"/>
      <c r="AGO27" s="470"/>
      <c r="AGP27" s="470"/>
      <c r="AGQ27" s="470"/>
      <c r="AGR27" s="470"/>
      <c r="AGS27" s="470"/>
      <c r="AGT27" s="470"/>
      <c r="AGU27" s="470"/>
      <c r="AGV27" s="470"/>
      <c r="AGW27" s="470"/>
      <c r="AGX27" s="470"/>
      <c r="AGY27" s="470"/>
      <c r="AGZ27" s="470"/>
      <c r="AHA27" s="470"/>
      <c r="AHB27" s="470"/>
      <c r="AHC27" s="470"/>
      <c r="AHD27" s="470"/>
      <c r="AHE27" s="470"/>
      <c r="AHF27" s="470"/>
      <c r="AHG27" s="470"/>
      <c r="AHH27" s="470"/>
      <c r="AHI27" s="470"/>
      <c r="AHJ27" s="470"/>
      <c r="AHK27" s="470"/>
      <c r="AHL27" s="470"/>
      <c r="AHM27" s="470"/>
      <c r="AHN27" s="470"/>
      <c r="AHO27" s="470"/>
      <c r="AHP27" s="470"/>
      <c r="AHQ27" s="470"/>
      <c r="AHR27" s="470"/>
      <c r="AHS27" s="470"/>
      <c r="AHT27" s="470"/>
      <c r="AHU27" s="470"/>
      <c r="AHV27" s="470"/>
      <c r="AHW27" s="470"/>
      <c r="AHX27" s="470"/>
      <c r="AHY27" s="470"/>
      <c r="AHZ27" s="470"/>
      <c r="AIA27" s="470"/>
      <c r="AIB27" s="470"/>
      <c r="AIC27" s="470"/>
      <c r="AID27" s="470"/>
      <c r="AIE27" s="470"/>
      <c r="AIF27" s="470"/>
      <c r="AIG27" s="470"/>
      <c r="AIH27" s="470"/>
      <c r="AII27" s="470"/>
      <c r="AIJ27" s="470"/>
      <c r="AIK27" s="470"/>
      <c r="AIL27" s="470"/>
      <c r="AIM27" s="470"/>
      <c r="AIN27" s="470"/>
      <c r="AIO27" s="470"/>
      <c r="AIP27" s="470"/>
      <c r="AIQ27" s="470"/>
      <c r="AIR27" s="470"/>
      <c r="AIS27" s="470"/>
      <c r="AIT27" s="470"/>
      <c r="AIU27" s="470"/>
      <c r="AIV27" s="470"/>
      <c r="AIW27" s="470"/>
      <c r="AIX27" s="470"/>
      <c r="AIY27" s="470"/>
      <c r="AIZ27" s="470"/>
      <c r="AJA27" s="470"/>
      <c r="AJB27" s="470"/>
      <c r="AJC27" s="470"/>
      <c r="AJD27" s="470"/>
      <c r="AJE27" s="470"/>
      <c r="AJF27" s="470"/>
      <c r="AJG27" s="470"/>
      <c r="AJH27" s="470"/>
      <c r="AJI27" s="470"/>
      <c r="AJJ27" s="470"/>
      <c r="AJK27" s="470"/>
      <c r="AJL27" s="470"/>
      <c r="AJM27" s="470"/>
      <c r="AJN27" s="470"/>
      <c r="AJO27" s="470"/>
      <c r="AJP27" s="470"/>
      <c r="AJQ27" s="470"/>
      <c r="AJR27" s="470"/>
      <c r="AJS27" s="470"/>
      <c r="AJT27" s="470"/>
      <c r="AJU27" s="470"/>
      <c r="AJV27" s="470"/>
      <c r="AJW27" s="470"/>
      <c r="AJX27" s="470"/>
      <c r="AJY27" s="470"/>
      <c r="AJZ27" s="470"/>
      <c r="AKA27" s="470"/>
      <c r="AKB27" s="470"/>
      <c r="AKC27" s="470"/>
      <c r="AKD27" s="470"/>
      <c r="AKE27" s="470"/>
      <c r="AKF27" s="470"/>
      <c r="AKG27" s="470"/>
      <c r="AKH27" s="470"/>
      <c r="AKI27" s="470"/>
      <c r="AKJ27" s="470"/>
      <c r="AKK27" s="470"/>
      <c r="AKL27" s="470"/>
      <c r="AKM27" s="470"/>
      <c r="AKN27" s="470"/>
      <c r="AKO27" s="470"/>
      <c r="AKP27" s="470"/>
      <c r="AKQ27" s="470"/>
      <c r="AKR27" s="470"/>
      <c r="AKS27" s="470"/>
      <c r="AKT27" s="470"/>
      <c r="AKU27" s="470"/>
      <c r="AKV27" s="470"/>
      <c r="AKW27" s="470"/>
      <c r="AKX27" s="470"/>
      <c r="AKY27" s="470"/>
      <c r="AKZ27" s="470"/>
      <c r="ALA27" s="470"/>
      <c r="ALB27" s="470"/>
      <c r="ALC27" s="470"/>
      <c r="ALD27" s="470"/>
      <c r="ALE27" s="470"/>
      <c r="ALF27" s="470"/>
      <c r="ALG27" s="470"/>
      <c r="ALH27" s="470"/>
      <c r="ALI27" s="470"/>
      <c r="ALJ27" s="470"/>
      <c r="ALK27" s="470"/>
      <c r="ALL27" s="470"/>
      <c r="ALM27" s="470"/>
      <c r="ALN27" s="470"/>
      <c r="ALO27" s="470"/>
      <c r="ALP27" s="470"/>
      <c r="ALQ27" s="470"/>
      <c r="ALR27" s="470"/>
    </row>
    <row r="28" spans="1:1006" s="469" customFormat="1">
      <c r="A28" s="524"/>
      <c r="B28" s="572" t="s">
        <v>30</v>
      </c>
      <c r="C28" s="526"/>
      <c r="D28" s="441"/>
      <c r="E28" s="441"/>
      <c r="F28" s="441"/>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0"/>
      <c r="BB28" s="470"/>
      <c r="BC28" s="470"/>
      <c r="BD28" s="470"/>
      <c r="BE28" s="470"/>
      <c r="BF28" s="470"/>
      <c r="BG28" s="470"/>
      <c r="BH28" s="470"/>
      <c r="BI28" s="470"/>
      <c r="BJ28" s="470"/>
      <c r="BK28" s="470"/>
      <c r="BL28" s="470"/>
      <c r="BM28" s="470"/>
      <c r="BN28" s="470"/>
      <c r="BO28" s="470"/>
      <c r="BP28" s="470"/>
      <c r="BQ28" s="470"/>
      <c r="BR28" s="470"/>
      <c r="BS28" s="470"/>
      <c r="BT28" s="470"/>
      <c r="BU28" s="470"/>
      <c r="BV28" s="470"/>
      <c r="BW28" s="470"/>
      <c r="BX28" s="470"/>
      <c r="BY28" s="470"/>
      <c r="BZ28" s="470"/>
      <c r="CA28" s="470"/>
      <c r="CB28" s="470"/>
      <c r="CC28" s="470"/>
      <c r="CD28" s="470"/>
      <c r="CE28" s="470"/>
      <c r="CF28" s="470"/>
      <c r="CG28" s="470"/>
      <c r="CH28" s="470"/>
      <c r="CI28" s="470"/>
      <c r="CJ28" s="470"/>
      <c r="CK28" s="470"/>
      <c r="CL28" s="470"/>
      <c r="CM28" s="470"/>
      <c r="CN28" s="470"/>
      <c r="CO28" s="470"/>
      <c r="CP28" s="470"/>
      <c r="CQ28" s="470"/>
      <c r="CR28" s="470"/>
      <c r="CS28" s="470"/>
      <c r="CT28" s="470"/>
      <c r="CU28" s="470"/>
      <c r="CV28" s="470"/>
      <c r="CW28" s="470"/>
      <c r="CX28" s="470"/>
      <c r="CY28" s="470"/>
      <c r="CZ28" s="470"/>
      <c r="DA28" s="470"/>
      <c r="DB28" s="470"/>
      <c r="DC28" s="470"/>
      <c r="DD28" s="470"/>
      <c r="DE28" s="470"/>
      <c r="DF28" s="470"/>
      <c r="DG28" s="470"/>
      <c r="DH28" s="470"/>
      <c r="DI28" s="470"/>
      <c r="DJ28" s="470"/>
      <c r="DK28" s="470"/>
      <c r="DL28" s="470"/>
      <c r="DM28" s="470"/>
      <c r="DN28" s="470"/>
      <c r="DO28" s="470"/>
      <c r="DP28" s="470"/>
      <c r="DQ28" s="470"/>
      <c r="DR28" s="470"/>
      <c r="DS28" s="470"/>
      <c r="DT28" s="470"/>
      <c r="DU28" s="470"/>
      <c r="DV28" s="470"/>
      <c r="DW28" s="470"/>
      <c r="DX28" s="470"/>
      <c r="DY28" s="470"/>
      <c r="DZ28" s="470"/>
      <c r="EA28" s="470"/>
      <c r="EB28" s="470"/>
      <c r="EC28" s="470"/>
      <c r="ED28" s="470"/>
      <c r="EE28" s="470"/>
      <c r="EF28" s="470"/>
      <c r="EG28" s="470"/>
      <c r="EH28" s="470"/>
      <c r="EI28" s="470"/>
      <c r="EJ28" s="470"/>
      <c r="EK28" s="470"/>
      <c r="EL28" s="470"/>
      <c r="EM28" s="470"/>
      <c r="EN28" s="470"/>
      <c r="EO28" s="470"/>
      <c r="EP28" s="470"/>
      <c r="EQ28" s="470"/>
      <c r="ER28" s="470"/>
      <c r="ES28" s="470"/>
      <c r="ET28" s="470"/>
      <c r="EU28" s="470"/>
      <c r="EV28" s="470"/>
      <c r="EW28" s="470"/>
      <c r="EX28" s="470"/>
      <c r="EY28" s="470"/>
      <c r="EZ28" s="470"/>
      <c r="FA28" s="470"/>
      <c r="FB28" s="470"/>
      <c r="FC28" s="470"/>
      <c r="FD28" s="470"/>
      <c r="FE28" s="470"/>
      <c r="FF28" s="470"/>
      <c r="FG28" s="470"/>
      <c r="FH28" s="470"/>
      <c r="FI28" s="470"/>
      <c r="FJ28" s="470"/>
      <c r="FK28" s="470"/>
      <c r="FL28" s="470"/>
      <c r="FM28" s="470"/>
      <c r="FN28" s="470"/>
      <c r="FO28" s="470"/>
      <c r="FP28" s="470"/>
      <c r="FQ28" s="470"/>
      <c r="FR28" s="470"/>
      <c r="FS28" s="470"/>
      <c r="FT28" s="470"/>
      <c r="FU28" s="470"/>
      <c r="FV28" s="470"/>
      <c r="FW28" s="470"/>
      <c r="FX28" s="470"/>
      <c r="FY28" s="470"/>
      <c r="FZ28" s="470"/>
      <c r="GA28" s="470"/>
      <c r="GB28" s="470"/>
      <c r="GC28" s="470"/>
      <c r="GD28" s="470"/>
      <c r="GE28" s="470"/>
      <c r="GF28" s="470"/>
      <c r="GG28" s="470"/>
      <c r="GH28" s="470"/>
      <c r="GI28" s="470"/>
      <c r="GJ28" s="470"/>
      <c r="GK28" s="470"/>
      <c r="GL28" s="470"/>
      <c r="GM28" s="470"/>
      <c r="GN28" s="470"/>
      <c r="GO28" s="470"/>
      <c r="GP28" s="470"/>
      <c r="GQ28" s="470"/>
      <c r="GR28" s="470"/>
      <c r="GS28" s="470"/>
      <c r="GT28" s="470"/>
      <c r="GU28" s="470"/>
      <c r="GV28" s="470"/>
      <c r="GW28" s="470"/>
      <c r="GX28" s="470"/>
      <c r="GY28" s="470"/>
      <c r="GZ28" s="470"/>
      <c r="HA28" s="470"/>
      <c r="HB28" s="470"/>
      <c r="HC28" s="470"/>
      <c r="HD28" s="470"/>
      <c r="HE28" s="470"/>
      <c r="HF28" s="470"/>
      <c r="HG28" s="470"/>
      <c r="HH28" s="470"/>
      <c r="HI28" s="470"/>
      <c r="HJ28" s="470"/>
      <c r="HK28" s="470"/>
      <c r="HL28" s="470"/>
      <c r="HM28" s="470"/>
      <c r="HN28" s="470"/>
      <c r="HO28" s="470"/>
      <c r="HP28" s="470"/>
      <c r="HQ28" s="470"/>
      <c r="HR28" s="470"/>
      <c r="HS28" s="470"/>
      <c r="HT28" s="470"/>
      <c r="HU28" s="470"/>
      <c r="HV28" s="470"/>
      <c r="HW28" s="470"/>
      <c r="HX28" s="470"/>
      <c r="HY28" s="470"/>
      <c r="HZ28" s="470"/>
      <c r="IA28" s="470"/>
      <c r="IB28" s="470"/>
      <c r="IC28" s="470"/>
      <c r="ID28" s="470"/>
      <c r="IE28" s="470"/>
      <c r="IF28" s="470"/>
      <c r="IG28" s="470"/>
      <c r="IH28" s="470"/>
      <c r="II28" s="470"/>
      <c r="IJ28" s="470"/>
      <c r="IK28" s="470"/>
      <c r="IL28" s="470"/>
      <c r="IM28" s="470"/>
      <c r="IN28" s="470"/>
      <c r="IO28" s="470"/>
      <c r="IP28" s="470"/>
      <c r="IQ28" s="470"/>
      <c r="IR28" s="470"/>
      <c r="IS28" s="470"/>
      <c r="IT28" s="470"/>
      <c r="IU28" s="470"/>
      <c r="IV28" s="470"/>
      <c r="IW28" s="470"/>
      <c r="IX28" s="470"/>
      <c r="IY28" s="470"/>
      <c r="IZ28" s="470"/>
      <c r="JA28" s="470"/>
      <c r="JB28" s="470"/>
      <c r="JC28" s="470"/>
      <c r="JD28" s="470"/>
      <c r="JE28" s="470"/>
      <c r="JF28" s="470"/>
      <c r="JG28" s="470"/>
      <c r="JH28" s="470"/>
      <c r="JI28" s="470"/>
      <c r="JJ28" s="470"/>
      <c r="JK28" s="470"/>
      <c r="JL28" s="470"/>
      <c r="JM28" s="470"/>
      <c r="JN28" s="470"/>
      <c r="JO28" s="470"/>
      <c r="JP28" s="470"/>
      <c r="JQ28" s="470"/>
      <c r="JR28" s="470"/>
      <c r="JS28" s="470"/>
      <c r="JT28" s="470"/>
      <c r="JU28" s="470"/>
      <c r="JV28" s="470"/>
      <c r="JW28" s="470"/>
      <c r="JX28" s="470"/>
      <c r="JY28" s="470"/>
      <c r="JZ28" s="470"/>
      <c r="KA28" s="470"/>
      <c r="KB28" s="470"/>
      <c r="KC28" s="470"/>
      <c r="KD28" s="470"/>
      <c r="KE28" s="470"/>
      <c r="KF28" s="470"/>
      <c r="KG28" s="470"/>
      <c r="KH28" s="470"/>
      <c r="KI28" s="470"/>
      <c r="KJ28" s="470"/>
      <c r="KK28" s="470"/>
      <c r="KL28" s="470"/>
      <c r="KM28" s="470"/>
      <c r="KN28" s="470"/>
      <c r="KO28" s="470"/>
      <c r="KP28" s="470"/>
      <c r="KQ28" s="470"/>
      <c r="KR28" s="470"/>
      <c r="KS28" s="470"/>
      <c r="KT28" s="470"/>
      <c r="KU28" s="470"/>
      <c r="KV28" s="470"/>
      <c r="KW28" s="470"/>
      <c r="KX28" s="470"/>
      <c r="KY28" s="470"/>
      <c r="KZ28" s="470"/>
      <c r="LA28" s="470"/>
      <c r="LB28" s="470"/>
      <c r="LC28" s="470"/>
      <c r="LD28" s="470"/>
      <c r="LE28" s="470"/>
      <c r="LF28" s="470"/>
      <c r="LG28" s="470"/>
      <c r="LH28" s="470"/>
      <c r="LI28" s="470"/>
      <c r="LJ28" s="470"/>
      <c r="LK28" s="470"/>
      <c r="LL28" s="470"/>
      <c r="LM28" s="470"/>
      <c r="LN28" s="470"/>
      <c r="LO28" s="470"/>
      <c r="LP28" s="470"/>
      <c r="LQ28" s="470"/>
      <c r="LR28" s="470"/>
      <c r="LS28" s="470"/>
      <c r="LT28" s="470"/>
      <c r="LU28" s="470"/>
      <c r="LV28" s="470"/>
      <c r="LW28" s="470"/>
      <c r="LX28" s="470"/>
      <c r="LY28" s="470"/>
      <c r="LZ28" s="470"/>
      <c r="MA28" s="470"/>
      <c r="MB28" s="470"/>
      <c r="MC28" s="470"/>
      <c r="MD28" s="470"/>
      <c r="ME28" s="470"/>
      <c r="MF28" s="470"/>
      <c r="MG28" s="470"/>
      <c r="MH28" s="470"/>
      <c r="MI28" s="470"/>
      <c r="MJ28" s="470"/>
      <c r="MK28" s="470"/>
      <c r="ML28" s="470"/>
      <c r="MM28" s="470"/>
      <c r="MN28" s="470"/>
      <c r="MO28" s="470"/>
      <c r="MP28" s="470"/>
      <c r="MQ28" s="470"/>
      <c r="MR28" s="470"/>
      <c r="MS28" s="470"/>
      <c r="MT28" s="470"/>
      <c r="MU28" s="470"/>
      <c r="MV28" s="470"/>
      <c r="MW28" s="470"/>
      <c r="MX28" s="470"/>
      <c r="MY28" s="470"/>
      <c r="MZ28" s="470"/>
      <c r="NA28" s="470"/>
      <c r="NB28" s="470"/>
      <c r="NC28" s="470"/>
      <c r="ND28" s="470"/>
      <c r="NE28" s="470"/>
      <c r="NF28" s="470"/>
      <c r="NG28" s="470"/>
      <c r="NH28" s="470"/>
      <c r="NI28" s="470"/>
      <c r="NJ28" s="470"/>
      <c r="NK28" s="470"/>
      <c r="NL28" s="470"/>
      <c r="NM28" s="470"/>
      <c r="NN28" s="470"/>
      <c r="NO28" s="470"/>
      <c r="NP28" s="470"/>
      <c r="NQ28" s="470"/>
      <c r="NR28" s="470"/>
      <c r="NS28" s="470"/>
      <c r="NT28" s="470"/>
      <c r="NU28" s="470"/>
      <c r="NV28" s="470"/>
      <c r="NW28" s="470"/>
      <c r="NX28" s="470"/>
      <c r="NY28" s="470"/>
      <c r="NZ28" s="470"/>
      <c r="OA28" s="470"/>
      <c r="OB28" s="470"/>
      <c r="OC28" s="470"/>
      <c r="OD28" s="470"/>
      <c r="OE28" s="470"/>
      <c r="OF28" s="470"/>
      <c r="OG28" s="470"/>
      <c r="OH28" s="470"/>
      <c r="OI28" s="470"/>
      <c r="OJ28" s="470"/>
      <c r="OK28" s="470"/>
      <c r="OL28" s="470"/>
      <c r="OM28" s="470"/>
      <c r="ON28" s="470"/>
      <c r="OO28" s="470"/>
      <c r="OP28" s="470"/>
      <c r="OQ28" s="470"/>
      <c r="OR28" s="470"/>
      <c r="OS28" s="470"/>
      <c r="OT28" s="470"/>
      <c r="OU28" s="470"/>
      <c r="OV28" s="470"/>
      <c r="OW28" s="470"/>
      <c r="OX28" s="470"/>
      <c r="OY28" s="470"/>
      <c r="OZ28" s="470"/>
      <c r="PA28" s="470"/>
      <c r="PB28" s="470"/>
      <c r="PC28" s="470"/>
      <c r="PD28" s="470"/>
      <c r="PE28" s="470"/>
      <c r="PF28" s="470"/>
      <c r="PG28" s="470"/>
      <c r="PH28" s="470"/>
      <c r="PI28" s="470"/>
      <c r="PJ28" s="470"/>
      <c r="PK28" s="470"/>
      <c r="PL28" s="470"/>
      <c r="PM28" s="470"/>
      <c r="PN28" s="470"/>
      <c r="PO28" s="470"/>
      <c r="PP28" s="470"/>
      <c r="PQ28" s="470"/>
      <c r="PR28" s="470"/>
      <c r="PS28" s="470"/>
      <c r="PT28" s="470"/>
      <c r="PU28" s="470"/>
      <c r="PV28" s="470"/>
      <c r="PW28" s="470"/>
      <c r="PX28" s="470"/>
      <c r="PY28" s="470"/>
      <c r="PZ28" s="470"/>
      <c r="QA28" s="470"/>
      <c r="QB28" s="470"/>
      <c r="QC28" s="470"/>
      <c r="QD28" s="470"/>
      <c r="QE28" s="470"/>
      <c r="QF28" s="470"/>
      <c r="QG28" s="470"/>
      <c r="QH28" s="470"/>
      <c r="QI28" s="470"/>
      <c r="QJ28" s="470"/>
      <c r="QK28" s="470"/>
      <c r="QL28" s="470"/>
      <c r="QM28" s="470"/>
      <c r="QN28" s="470"/>
      <c r="QO28" s="470"/>
      <c r="QP28" s="470"/>
      <c r="QQ28" s="470"/>
      <c r="QR28" s="470"/>
      <c r="QS28" s="470"/>
      <c r="QT28" s="470"/>
      <c r="QU28" s="470"/>
      <c r="QV28" s="470"/>
      <c r="QW28" s="470"/>
      <c r="QX28" s="470"/>
      <c r="QY28" s="470"/>
      <c r="QZ28" s="470"/>
      <c r="RA28" s="470"/>
      <c r="RB28" s="470"/>
      <c r="RC28" s="470"/>
      <c r="RD28" s="470"/>
      <c r="RE28" s="470"/>
      <c r="RF28" s="470"/>
      <c r="RG28" s="470"/>
      <c r="RH28" s="470"/>
      <c r="RI28" s="470"/>
      <c r="RJ28" s="470"/>
      <c r="RK28" s="470"/>
      <c r="RL28" s="470"/>
      <c r="RM28" s="470"/>
      <c r="RN28" s="470"/>
      <c r="RO28" s="470"/>
      <c r="RP28" s="470"/>
      <c r="RQ28" s="470"/>
      <c r="RR28" s="470"/>
      <c r="RS28" s="470"/>
      <c r="RT28" s="470"/>
      <c r="RU28" s="470"/>
      <c r="RV28" s="470"/>
      <c r="RW28" s="470"/>
      <c r="RX28" s="470"/>
      <c r="RY28" s="470"/>
      <c r="RZ28" s="470"/>
      <c r="SA28" s="470"/>
      <c r="SB28" s="470"/>
      <c r="SC28" s="470"/>
      <c r="SD28" s="470"/>
      <c r="SE28" s="470"/>
      <c r="SF28" s="470"/>
      <c r="SG28" s="470"/>
      <c r="SH28" s="470"/>
      <c r="SI28" s="470"/>
      <c r="SJ28" s="470"/>
      <c r="SK28" s="470"/>
      <c r="SL28" s="470"/>
      <c r="SM28" s="470"/>
      <c r="SN28" s="470"/>
      <c r="SO28" s="470"/>
      <c r="SP28" s="470"/>
      <c r="SQ28" s="470"/>
      <c r="SR28" s="470"/>
      <c r="SS28" s="470"/>
      <c r="ST28" s="470"/>
      <c r="SU28" s="470"/>
      <c r="SV28" s="470"/>
      <c r="SW28" s="470"/>
      <c r="SX28" s="470"/>
      <c r="SY28" s="470"/>
      <c r="SZ28" s="470"/>
      <c r="TA28" s="470"/>
      <c r="TB28" s="470"/>
      <c r="TC28" s="470"/>
      <c r="TD28" s="470"/>
      <c r="TE28" s="470"/>
      <c r="TF28" s="470"/>
      <c r="TG28" s="470"/>
      <c r="TH28" s="470"/>
      <c r="TI28" s="470"/>
      <c r="TJ28" s="470"/>
      <c r="TK28" s="470"/>
      <c r="TL28" s="470"/>
      <c r="TM28" s="470"/>
      <c r="TN28" s="470"/>
      <c r="TO28" s="470"/>
      <c r="TP28" s="470"/>
      <c r="TQ28" s="470"/>
      <c r="TR28" s="470"/>
      <c r="TS28" s="470"/>
      <c r="TT28" s="470"/>
      <c r="TU28" s="470"/>
      <c r="TV28" s="470"/>
      <c r="TW28" s="470"/>
      <c r="TX28" s="470"/>
      <c r="TY28" s="470"/>
      <c r="TZ28" s="470"/>
      <c r="UA28" s="470"/>
      <c r="UB28" s="470"/>
      <c r="UC28" s="470"/>
      <c r="UD28" s="470"/>
      <c r="UE28" s="470"/>
      <c r="UF28" s="470"/>
      <c r="UG28" s="470"/>
      <c r="UH28" s="470"/>
      <c r="UI28" s="470"/>
      <c r="UJ28" s="470"/>
      <c r="UK28" s="470"/>
      <c r="UL28" s="470"/>
      <c r="UM28" s="470"/>
      <c r="UN28" s="470"/>
      <c r="UO28" s="470"/>
      <c r="UP28" s="470"/>
      <c r="UQ28" s="470"/>
      <c r="UR28" s="470"/>
      <c r="US28" s="470"/>
      <c r="UT28" s="470"/>
      <c r="UU28" s="470"/>
      <c r="UV28" s="470"/>
      <c r="UW28" s="470"/>
      <c r="UX28" s="470"/>
      <c r="UY28" s="470"/>
      <c r="UZ28" s="470"/>
      <c r="VA28" s="470"/>
      <c r="VB28" s="470"/>
      <c r="VC28" s="470"/>
      <c r="VD28" s="470"/>
      <c r="VE28" s="470"/>
      <c r="VF28" s="470"/>
      <c r="VG28" s="470"/>
      <c r="VH28" s="470"/>
      <c r="VI28" s="470"/>
      <c r="VJ28" s="470"/>
      <c r="VK28" s="470"/>
      <c r="VL28" s="470"/>
      <c r="VM28" s="470"/>
      <c r="VN28" s="470"/>
      <c r="VO28" s="470"/>
      <c r="VP28" s="470"/>
      <c r="VQ28" s="470"/>
      <c r="VR28" s="470"/>
      <c r="VS28" s="470"/>
      <c r="VT28" s="470"/>
      <c r="VU28" s="470"/>
      <c r="VV28" s="470"/>
      <c r="VW28" s="470"/>
      <c r="VX28" s="470"/>
      <c r="VY28" s="470"/>
      <c r="VZ28" s="470"/>
      <c r="WA28" s="470"/>
      <c r="WB28" s="470"/>
      <c r="WC28" s="470"/>
      <c r="WD28" s="470"/>
      <c r="WE28" s="470"/>
      <c r="WF28" s="470"/>
      <c r="WG28" s="470"/>
      <c r="WH28" s="470"/>
      <c r="WI28" s="470"/>
      <c r="WJ28" s="470"/>
      <c r="WK28" s="470"/>
      <c r="WL28" s="470"/>
      <c r="WM28" s="470"/>
      <c r="WN28" s="470"/>
      <c r="WO28" s="470"/>
      <c r="WP28" s="470"/>
      <c r="WQ28" s="470"/>
      <c r="WR28" s="470"/>
      <c r="WS28" s="470"/>
      <c r="WT28" s="470"/>
      <c r="WU28" s="470"/>
      <c r="WV28" s="470"/>
      <c r="WW28" s="470"/>
      <c r="WX28" s="470"/>
      <c r="WY28" s="470"/>
      <c r="WZ28" s="470"/>
      <c r="XA28" s="470"/>
      <c r="XB28" s="470"/>
      <c r="XC28" s="470"/>
      <c r="XD28" s="470"/>
      <c r="XE28" s="470"/>
      <c r="XF28" s="470"/>
      <c r="XG28" s="470"/>
      <c r="XH28" s="470"/>
      <c r="XI28" s="470"/>
      <c r="XJ28" s="470"/>
      <c r="XK28" s="470"/>
      <c r="XL28" s="470"/>
      <c r="XM28" s="470"/>
      <c r="XN28" s="470"/>
      <c r="XO28" s="470"/>
      <c r="XP28" s="470"/>
      <c r="XQ28" s="470"/>
      <c r="XR28" s="470"/>
      <c r="XS28" s="470"/>
      <c r="XT28" s="470"/>
      <c r="XU28" s="470"/>
      <c r="XV28" s="470"/>
      <c r="XW28" s="470"/>
      <c r="XX28" s="470"/>
      <c r="XY28" s="470"/>
      <c r="XZ28" s="470"/>
      <c r="YA28" s="470"/>
      <c r="YB28" s="470"/>
      <c r="YC28" s="470"/>
      <c r="YD28" s="470"/>
      <c r="YE28" s="470"/>
      <c r="YF28" s="470"/>
      <c r="YG28" s="470"/>
      <c r="YH28" s="470"/>
      <c r="YI28" s="470"/>
      <c r="YJ28" s="470"/>
      <c r="YK28" s="470"/>
      <c r="YL28" s="470"/>
      <c r="YM28" s="470"/>
      <c r="YN28" s="470"/>
      <c r="YO28" s="470"/>
      <c r="YP28" s="470"/>
      <c r="YQ28" s="470"/>
      <c r="YR28" s="470"/>
      <c r="YS28" s="470"/>
      <c r="YT28" s="470"/>
      <c r="YU28" s="470"/>
      <c r="YV28" s="470"/>
      <c r="YW28" s="470"/>
      <c r="YX28" s="470"/>
      <c r="YY28" s="470"/>
      <c r="YZ28" s="470"/>
      <c r="ZA28" s="470"/>
      <c r="ZB28" s="470"/>
      <c r="ZC28" s="470"/>
      <c r="ZD28" s="470"/>
      <c r="ZE28" s="470"/>
      <c r="ZF28" s="470"/>
      <c r="ZG28" s="470"/>
      <c r="ZH28" s="470"/>
      <c r="ZI28" s="470"/>
      <c r="ZJ28" s="470"/>
      <c r="ZK28" s="470"/>
      <c r="ZL28" s="470"/>
      <c r="ZM28" s="470"/>
      <c r="ZN28" s="470"/>
      <c r="ZO28" s="470"/>
      <c r="ZP28" s="470"/>
      <c r="ZQ28" s="470"/>
      <c r="ZR28" s="470"/>
      <c r="ZS28" s="470"/>
      <c r="ZT28" s="470"/>
      <c r="ZU28" s="470"/>
      <c r="ZV28" s="470"/>
      <c r="ZW28" s="470"/>
      <c r="ZX28" s="470"/>
      <c r="ZY28" s="470"/>
      <c r="ZZ28" s="470"/>
      <c r="AAA28" s="470"/>
      <c r="AAB28" s="470"/>
      <c r="AAC28" s="470"/>
      <c r="AAD28" s="470"/>
      <c r="AAE28" s="470"/>
      <c r="AAF28" s="470"/>
      <c r="AAG28" s="470"/>
      <c r="AAH28" s="470"/>
      <c r="AAI28" s="470"/>
      <c r="AAJ28" s="470"/>
      <c r="AAK28" s="470"/>
      <c r="AAL28" s="470"/>
      <c r="AAM28" s="470"/>
      <c r="AAN28" s="470"/>
      <c r="AAO28" s="470"/>
      <c r="AAP28" s="470"/>
      <c r="AAQ28" s="470"/>
      <c r="AAR28" s="470"/>
      <c r="AAS28" s="470"/>
      <c r="AAT28" s="470"/>
      <c r="AAU28" s="470"/>
      <c r="AAV28" s="470"/>
      <c r="AAW28" s="470"/>
      <c r="AAX28" s="470"/>
      <c r="AAY28" s="470"/>
      <c r="AAZ28" s="470"/>
      <c r="ABA28" s="470"/>
      <c r="ABB28" s="470"/>
      <c r="ABC28" s="470"/>
      <c r="ABD28" s="470"/>
      <c r="ABE28" s="470"/>
      <c r="ABF28" s="470"/>
      <c r="ABG28" s="470"/>
      <c r="ABH28" s="470"/>
      <c r="ABI28" s="470"/>
      <c r="ABJ28" s="470"/>
      <c r="ABK28" s="470"/>
      <c r="ABL28" s="470"/>
      <c r="ABM28" s="470"/>
      <c r="ABN28" s="470"/>
      <c r="ABO28" s="470"/>
      <c r="ABP28" s="470"/>
      <c r="ABQ28" s="470"/>
      <c r="ABR28" s="470"/>
      <c r="ABS28" s="470"/>
      <c r="ABT28" s="470"/>
      <c r="ABU28" s="470"/>
      <c r="ABV28" s="470"/>
      <c r="ABW28" s="470"/>
      <c r="ABX28" s="470"/>
      <c r="ABY28" s="470"/>
      <c r="ABZ28" s="470"/>
      <c r="ACA28" s="470"/>
      <c r="ACB28" s="470"/>
      <c r="ACC28" s="470"/>
      <c r="ACD28" s="470"/>
      <c r="ACE28" s="470"/>
      <c r="ACF28" s="470"/>
      <c r="ACG28" s="470"/>
      <c r="ACH28" s="470"/>
      <c r="ACI28" s="470"/>
      <c r="ACJ28" s="470"/>
      <c r="ACK28" s="470"/>
      <c r="ACL28" s="470"/>
      <c r="ACM28" s="470"/>
      <c r="ACN28" s="470"/>
      <c r="ACO28" s="470"/>
      <c r="ACP28" s="470"/>
      <c r="ACQ28" s="470"/>
      <c r="ACR28" s="470"/>
      <c r="ACS28" s="470"/>
      <c r="ACT28" s="470"/>
      <c r="ACU28" s="470"/>
      <c r="ACV28" s="470"/>
      <c r="ACW28" s="470"/>
      <c r="ACX28" s="470"/>
      <c r="ACY28" s="470"/>
      <c r="ACZ28" s="470"/>
      <c r="ADA28" s="470"/>
      <c r="ADB28" s="470"/>
      <c r="ADC28" s="470"/>
      <c r="ADD28" s="470"/>
      <c r="ADE28" s="470"/>
      <c r="ADF28" s="470"/>
      <c r="ADG28" s="470"/>
      <c r="ADH28" s="470"/>
      <c r="ADI28" s="470"/>
      <c r="ADJ28" s="470"/>
      <c r="ADK28" s="470"/>
      <c r="ADL28" s="470"/>
      <c r="ADM28" s="470"/>
      <c r="ADN28" s="470"/>
      <c r="ADO28" s="470"/>
      <c r="ADP28" s="470"/>
      <c r="ADQ28" s="470"/>
      <c r="ADR28" s="470"/>
      <c r="ADS28" s="470"/>
      <c r="ADT28" s="470"/>
      <c r="ADU28" s="470"/>
      <c r="ADV28" s="470"/>
      <c r="ADW28" s="470"/>
      <c r="ADX28" s="470"/>
      <c r="ADY28" s="470"/>
      <c r="ADZ28" s="470"/>
      <c r="AEA28" s="470"/>
      <c r="AEB28" s="470"/>
      <c r="AEC28" s="470"/>
      <c r="AED28" s="470"/>
      <c r="AEE28" s="470"/>
      <c r="AEF28" s="470"/>
      <c r="AEG28" s="470"/>
      <c r="AEH28" s="470"/>
      <c r="AEI28" s="470"/>
      <c r="AEJ28" s="470"/>
      <c r="AEK28" s="470"/>
      <c r="AEL28" s="470"/>
      <c r="AEM28" s="470"/>
      <c r="AEN28" s="470"/>
      <c r="AEO28" s="470"/>
      <c r="AEP28" s="470"/>
      <c r="AEQ28" s="470"/>
      <c r="AER28" s="470"/>
      <c r="AES28" s="470"/>
      <c r="AET28" s="470"/>
      <c r="AEU28" s="470"/>
      <c r="AEV28" s="470"/>
      <c r="AEW28" s="470"/>
      <c r="AEX28" s="470"/>
      <c r="AEY28" s="470"/>
      <c r="AEZ28" s="470"/>
      <c r="AFA28" s="470"/>
      <c r="AFB28" s="470"/>
      <c r="AFC28" s="470"/>
      <c r="AFD28" s="470"/>
      <c r="AFE28" s="470"/>
      <c r="AFF28" s="470"/>
      <c r="AFG28" s="470"/>
      <c r="AFH28" s="470"/>
      <c r="AFI28" s="470"/>
      <c r="AFJ28" s="470"/>
      <c r="AFK28" s="470"/>
      <c r="AFL28" s="470"/>
      <c r="AFM28" s="470"/>
      <c r="AFN28" s="470"/>
      <c r="AFO28" s="470"/>
      <c r="AFP28" s="470"/>
      <c r="AFQ28" s="470"/>
      <c r="AFR28" s="470"/>
      <c r="AFS28" s="470"/>
      <c r="AFT28" s="470"/>
      <c r="AFU28" s="470"/>
      <c r="AFV28" s="470"/>
      <c r="AFW28" s="470"/>
      <c r="AFX28" s="470"/>
      <c r="AFY28" s="470"/>
      <c r="AFZ28" s="470"/>
      <c r="AGA28" s="470"/>
      <c r="AGB28" s="470"/>
      <c r="AGC28" s="470"/>
      <c r="AGD28" s="470"/>
      <c r="AGE28" s="470"/>
      <c r="AGF28" s="470"/>
      <c r="AGG28" s="470"/>
      <c r="AGH28" s="470"/>
      <c r="AGI28" s="470"/>
      <c r="AGJ28" s="470"/>
      <c r="AGK28" s="470"/>
      <c r="AGL28" s="470"/>
      <c r="AGM28" s="470"/>
      <c r="AGN28" s="470"/>
      <c r="AGO28" s="470"/>
      <c r="AGP28" s="470"/>
      <c r="AGQ28" s="470"/>
      <c r="AGR28" s="470"/>
      <c r="AGS28" s="470"/>
      <c r="AGT28" s="470"/>
      <c r="AGU28" s="470"/>
      <c r="AGV28" s="470"/>
      <c r="AGW28" s="470"/>
      <c r="AGX28" s="470"/>
      <c r="AGY28" s="470"/>
      <c r="AGZ28" s="470"/>
      <c r="AHA28" s="470"/>
      <c r="AHB28" s="470"/>
      <c r="AHC28" s="470"/>
      <c r="AHD28" s="470"/>
      <c r="AHE28" s="470"/>
      <c r="AHF28" s="470"/>
      <c r="AHG28" s="470"/>
      <c r="AHH28" s="470"/>
      <c r="AHI28" s="470"/>
      <c r="AHJ28" s="470"/>
      <c r="AHK28" s="470"/>
      <c r="AHL28" s="470"/>
      <c r="AHM28" s="470"/>
      <c r="AHN28" s="470"/>
      <c r="AHO28" s="470"/>
      <c r="AHP28" s="470"/>
      <c r="AHQ28" s="470"/>
      <c r="AHR28" s="470"/>
      <c r="AHS28" s="470"/>
      <c r="AHT28" s="470"/>
      <c r="AHU28" s="470"/>
      <c r="AHV28" s="470"/>
      <c r="AHW28" s="470"/>
      <c r="AHX28" s="470"/>
      <c r="AHY28" s="470"/>
      <c r="AHZ28" s="470"/>
      <c r="AIA28" s="470"/>
      <c r="AIB28" s="470"/>
      <c r="AIC28" s="470"/>
      <c r="AID28" s="470"/>
      <c r="AIE28" s="470"/>
      <c r="AIF28" s="470"/>
      <c r="AIG28" s="470"/>
      <c r="AIH28" s="470"/>
      <c r="AII28" s="470"/>
      <c r="AIJ28" s="470"/>
      <c r="AIK28" s="470"/>
      <c r="AIL28" s="470"/>
      <c r="AIM28" s="470"/>
      <c r="AIN28" s="470"/>
      <c r="AIO28" s="470"/>
      <c r="AIP28" s="470"/>
      <c r="AIQ28" s="470"/>
      <c r="AIR28" s="470"/>
      <c r="AIS28" s="470"/>
      <c r="AIT28" s="470"/>
      <c r="AIU28" s="470"/>
      <c r="AIV28" s="470"/>
      <c r="AIW28" s="470"/>
      <c r="AIX28" s="470"/>
      <c r="AIY28" s="470"/>
      <c r="AIZ28" s="470"/>
      <c r="AJA28" s="470"/>
      <c r="AJB28" s="470"/>
      <c r="AJC28" s="470"/>
      <c r="AJD28" s="470"/>
      <c r="AJE28" s="470"/>
      <c r="AJF28" s="470"/>
      <c r="AJG28" s="470"/>
      <c r="AJH28" s="470"/>
      <c r="AJI28" s="470"/>
      <c r="AJJ28" s="470"/>
      <c r="AJK28" s="470"/>
      <c r="AJL28" s="470"/>
      <c r="AJM28" s="470"/>
      <c r="AJN28" s="470"/>
      <c r="AJO28" s="470"/>
      <c r="AJP28" s="470"/>
      <c r="AJQ28" s="470"/>
      <c r="AJR28" s="470"/>
      <c r="AJS28" s="470"/>
      <c r="AJT28" s="470"/>
      <c r="AJU28" s="470"/>
      <c r="AJV28" s="470"/>
      <c r="AJW28" s="470"/>
      <c r="AJX28" s="470"/>
      <c r="AJY28" s="470"/>
      <c r="AJZ28" s="470"/>
      <c r="AKA28" s="470"/>
      <c r="AKB28" s="470"/>
      <c r="AKC28" s="470"/>
      <c r="AKD28" s="470"/>
      <c r="AKE28" s="470"/>
      <c r="AKF28" s="470"/>
      <c r="AKG28" s="470"/>
      <c r="AKH28" s="470"/>
      <c r="AKI28" s="470"/>
      <c r="AKJ28" s="470"/>
      <c r="AKK28" s="470"/>
      <c r="AKL28" s="470"/>
      <c r="AKM28" s="470"/>
      <c r="AKN28" s="470"/>
      <c r="AKO28" s="470"/>
      <c r="AKP28" s="470"/>
      <c r="AKQ28" s="470"/>
      <c r="AKR28" s="470"/>
      <c r="AKS28" s="470"/>
      <c r="AKT28" s="470"/>
      <c r="AKU28" s="470"/>
      <c r="AKV28" s="470"/>
      <c r="AKW28" s="470"/>
      <c r="AKX28" s="470"/>
      <c r="AKY28" s="470"/>
      <c r="AKZ28" s="470"/>
      <c r="ALA28" s="470"/>
      <c r="ALB28" s="470"/>
      <c r="ALC28" s="470"/>
      <c r="ALD28" s="470"/>
      <c r="ALE28" s="470"/>
      <c r="ALF28" s="470"/>
      <c r="ALG28" s="470"/>
      <c r="ALH28" s="470"/>
      <c r="ALI28" s="470"/>
      <c r="ALJ28" s="470"/>
      <c r="ALK28" s="470"/>
      <c r="ALL28" s="470"/>
      <c r="ALM28" s="470"/>
      <c r="ALN28" s="470"/>
      <c r="ALO28" s="470"/>
      <c r="ALP28" s="470"/>
      <c r="ALQ28" s="470"/>
      <c r="ALR28" s="470"/>
    </row>
    <row r="29" spans="1:1006" s="469" customFormat="1">
      <c r="A29" s="528"/>
      <c r="B29" s="568" t="s">
        <v>87</v>
      </c>
      <c r="C29" s="530" t="s">
        <v>18</v>
      </c>
      <c r="D29" s="440">
        <v>500</v>
      </c>
      <c r="E29" s="440"/>
      <c r="F29" s="440">
        <f>D29*E29</f>
        <v>0</v>
      </c>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0"/>
      <c r="CO29" s="470"/>
      <c r="CP29" s="470"/>
      <c r="CQ29" s="470"/>
      <c r="CR29" s="470"/>
      <c r="CS29" s="470"/>
      <c r="CT29" s="470"/>
      <c r="CU29" s="470"/>
      <c r="CV29" s="470"/>
      <c r="CW29" s="470"/>
      <c r="CX29" s="470"/>
      <c r="CY29" s="470"/>
      <c r="CZ29" s="470"/>
      <c r="DA29" s="470"/>
      <c r="DB29" s="470"/>
      <c r="DC29" s="470"/>
      <c r="DD29" s="470"/>
      <c r="DE29" s="470"/>
      <c r="DF29" s="470"/>
      <c r="DG29" s="470"/>
      <c r="DH29" s="470"/>
      <c r="DI29" s="470"/>
      <c r="DJ29" s="470"/>
      <c r="DK29" s="470"/>
      <c r="DL29" s="470"/>
      <c r="DM29" s="470"/>
      <c r="DN29" s="470"/>
      <c r="DO29" s="470"/>
      <c r="DP29" s="470"/>
      <c r="DQ29" s="470"/>
      <c r="DR29" s="470"/>
      <c r="DS29" s="470"/>
      <c r="DT29" s="470"/>
      <c r="DU29" s="470"/>
      <c r="DV29" s="470"/>
      <c r="DW29" s="470"/>
      <c r="DX29" s="470"/>
      <c r="DY29" s="470"/>
      <c r="DZ29" s="470"/>
      <c r="EA29" s="470"/>
      <c r="EB29" s="470"/>
      <c r="EC29" s="470"/>
      <c r="ED29" s="470"/>
      <c r="EE29" s="470"/>
      <c r="EF29" s="470"/>
      <c r="EG29" s="470"/>
      <c r="EH29" s="470"/>
      <c r="EI29" s="470"/>
      <c r="EJ29" s="470"/>
      <c r="EK29" s="470"/>
      <c r="EL29" s="470"/>
      <c r="EM29" s="470"/>
      <c r="EN29" s="470"/>
      <c r="EO29" s="470"/>
      <c r="EP29" s="470"/>
      <c r="EQ29" s="470"/>
      <c r="ER29" s="470"/>
      <c r="ES29" s="470"/>
      <c r="ET29" s="470"/>
      <c r="EU29" s="470"/>
      <c r="EV29" s="470"/>
      <c r="EW29" s="470"/>
      <c r="EX29" s="470"/>
      <c r="EY29" s="470"/>
      <c r="EZ29" s="470"/>
      <c r="FA29" s="470"/>
      <c r="FB29" s="470"/>
      <c r="FC29" s="470"/>
      <c r="FD29" s="470"/>
      <c r="FE29" s="470"/>
      <c r="FF29" s="470"/>
      <c r="FG29" s="470"/>
      <c r="FH29" s="470"/>
      <c r="FI29" s="470"/>
      <c r="FJ29" s="470"/>
      <c r="FK29" s="470"/>
      <c r="FL29" s="470"/>
      <c r="FM29" s="470"/>
      <c r="FN29" s="470"/>
      <c r="FO29" s="470"/>
      <c r="FP29" s="470"/>
      <c r="FQ29" s="470"/>
      <c r="FR29" s="470"/>
      <c r="FS29" s="470"/>
      <c r="FT29" s="470"/>
      <c r="FU29" s="470"/>
      <c r="FV29" s="470"/>
      <c r="FW29" s="470"/>
      <c r="FX29" s="470"/>
      <c r="FY29" s="470"/>
      <c r="FZ29" s="470"/>
      <c r="GA29" s="470"/>
      <c r="GB29" s="470"/>
      <c r="GC29" s="470"/>
      <c r="GD29" s="470"/>
      <c r="GE29" s="470"/>
      <c r="GF29" s="470"/>
      <c r="GG29" s="470"/>
      <c r="GH29" s="470"/>
      <c r="GI29" s="470"/>
      <c r="GJ29" s="470"/>
      <c r="GK29" s="470"/>
      <c r="GL29" s="470"/>
      <c r="GM29" s="470"/>
      <c r="GN29" s="470"/>
      <c r="GO29" s="470"/>
      <c r="GP29" s="470"/>
      <c r="GQ29" s="470"/>
      <c r="GR29" s="470"/>
      <c r="GS29" s="470"/>
      <c r="GT29" s="470"/>
      <c r="GU29" s="470"/>
      <c r="GV29" s="470"/>
      <c r="GW29" s="470"/>
      <c r="GX29" s="470"/>
      <c r="GY29" s="470"/>
      <c r="GZ29" s="470"/>
      <c r="HA29" s="470"/>
      <c r="HB29" s="470"/>
      <c r="HC29" s="470"/>
      <c r="HD29" s="470"/>
      <c r="HE29" s="470"/>
      <c r="HF29" s="470"/>
      <c r="HG29" s="470"/>
      <c r="HH29" s="470"/>
      <c r="HI29" s="470"/>
      <c r="HJ29" s="470"/>
      <c r="HK29" s="470"/>
      <c r="HL29" s="470"/>
      <c r="HM29" s="470"/>
      <c r="HN29" s="470"/>
      <c r="HO29" s="470"/>
      <c r="HP29" s="470"/>
      <c r="HQ29" s="470"/>
      <c r="HR29" s="470"/>
      <c r="HS29" s="470"/>
      <c r="HT29" s="470"/>
      <c r="HU29" s="470"/>
      <c r="HV29" s="470"/>
      <c r="HW29" s="470"/>
      <c r="HX29" s="470"/>
      <c r="HY29" s="470"/>
      <c r="HZ29" s="470"/>
      <c r="IA29" s="470"/>
      <c r="IB29" s="470"/>
      <c r="IC29" s="470"/>
      <c r="ID29" s="470"/>
      <c r="IE29" s="470"/>
      <c r="IF29" s="470"/>
      <c r="IG29" s="470"/>
      <c r="IH29" s="470"/>
      <c r="II29" s="470"/>
      <c r="IJ29" s="470"/>
      <c r="IK29" s="470"/>
      <c r="IL29" s="470"/>
      <c r="IM29" s="470"/>
      <c r="IN29" s="470"/>
      <c r="IO29" s="470"/>
      <c r="IP29" s="470"/>
      <c r="IQ29" s="470"/>
      <c r="IR29" s="470"/>
      <c r="IS29" s="470"/>
      <c r="IT29" s="470"/>
      <c r="IU29" s="470"/>
      <c r="IV29" s="470"/>
      <c r="IW29" s="470"/>
      <c r="IX29" s="470"/>
      <c r="IY29" s="470"/>
      <c r="IZ29" s="470"/>
      <c r="JA29" s="470"/>
      <c r="JB29" s="470"/>
      <c r="JC29" s="470"/>
      <c r="JD29" s="470"/>
      <c r="JE29" s="470"/>
      <c r="JF29" s="470"/>
      <c r="JG29" s="470"/>
      <c r="JH29" s="470"/>
      <c r="JI29" s="470"/>
      <c r="JJ29" s="470"/>
      <c r="JK29" s="470"/>
      <c r="JL29" s="470"/>
      <c r="JM29" s="470"/>
      <c r="JN29" s="470"/>
      <c r="JO29" s="470"/>
      <c r="JP29" s="470"/>
      <c r="JQ29" s="470"/>
      <c r="JR29" s="470"/>
      <c r="JS29" s="470"/>
      <c r="JT29" s="470"/>
      <c r="JU29" s="470"/>
      <c r="JV29" s="470"/>
      <c r="JW29" s="470"/>
      <c r="JX29" s="470"/>
      <c r="JY29" s="470"/>
      <c r="JZ29" s="470"/>
      <c r="KA29" s="470"/>
      <c r="KB29" s="470"/>
      <c r="KC29" s="470"/>
      <c r="KD29" s="470"/>
      <c r="KE29" s="470"/>
      <c r="KF29" s="470"/>
      <c r="KG29" s="470"/>
      <c r="KH29" s="470"/>
      <c r="KI29" s="470"/>
      <c r="KJ29" s="470"/>
      <c r="KK29" s="470"/>
      <c r="KL29" s="470"/>
      <c r="KM29" s="470"/>
      <c r="KN29" s="470"/>
      <c r="KO29" s="470"/>
      <c r="KP29" s="470"/>
      <c r="KQ29" s="470"/>
      <c r="KR29" s="470"/>
      <c r="KS29" s="470"/>
      <c r="KT29" s="470"/>
      <c r="KU29" s="470"/>
      <c r="KV29" s="470"/>
      <c r="KW29" s="470"/>
      <c r="KX29" s="470"/>
      <c r="KY29" s="470"/>
      <c r="KZ29" s="470"/>
      <c r="LA29" s="470"/>
      <c r="LB29" s="470"/>
      <c r="LC29" s="470"/>
      <c r="LD29" s="470"/>
      <c r="LE29" s="470"/>
      <c r="LF29" s="470"/>
      <c r="LG29" s="470"/>
      <c r="LH29" s="470"/>
      <c r="LI29" s="470"/>
      <c r="LJ29" s="470"/>
      <c r="LK29" s="470"/>
      <c r="LL29" s="470"/>
      <c r="LM29" s="470"/>
      <c r="LN29" s="470"/>
      <c r="LO29" s="470"/>
      <c r="LP29" s="470"/>
      <c r="LQ29" s="470"/>
      <c r="LR29" s="470"/>
      <c r="LS29" s="470"/>
      <c r="LT29" s="470"/>
      <c r="LU29" s="470"/>
      <c r="LV29" s="470"/>
      <c r="LW29" s="470"/>
      <c r="LX29" s="470"/>
      <c r="LY29" s="470"/>
      <c r="LZ29" s="470"/>
      <c r="MA29" s="470"/>
      <c r="MB29" s="470"/>
      <c r="MC29" s="470"/>
      <c r="MD29" s="470"/>
      <c r="ME29" s="470"/>
      <c r="MF29" s="470"/>
      <c r="MG29" s="470"/>
      <c r="MH29" s="470"/>
      <c r="MI29" s="470"/>
      <c r="MJ29" s="470"/>
      <c r="MK29" s="470"/>
      <c r="ML29" s="470"/>
      <c r="MM29" s="470"/>
      <c r="MN29" s="470"/>
      <c r="MO29" s="470"/>
      <c r="MP29" s="470"/>
      <c r="MQ29" s="470"/>
      <c r="MR29" s="470"/>
      <c r="MS29" s="470"/>
      <c r="MT29" s="470"/>
      <c r="MU29" s="470"/>
      <c r="MV29" s="470"/>
      <c r="MW29" s="470"/>
      <c r="MX29" s="470"/>
      <c r="MY29" s="470"/>
      <c r="MZ29" s="470"/>
      <c r="NA29" s="470"/>
      <c r="NB29" s="470"/>
      <c r="NC29" s="470"/>
      <c r="ND29" s="470"/>
      <c r="NE29" s="470"/>
      <c r="NF29" s="470"/>
      <c r="NG29" s="470"/>
      <c r="NH29" s="470"/>
      <c r="NI29" s="470"/>
      <c r="NJ29" s="470"/>
      <c r="NK29" s="470"/>
      <c r="NL29" s="470"/>
      <c r="NM29" s="470"/>
      <c r="NN29" s="470"/>
      <c r="NO29" s="470"/>
      <c r="NP29" s="470"/>
      <c r="NQ29" s="470"/>
      <c r="NR29" s="470"/>
      <c r="NS29" s="470"/>
      <c r="NT29" s="470"/>
      <c r="NU29" s="470"/>
      <c r="NV29" s="470"/>
      <c r="NW29" s="470"/>
      <c r="NX29" s="470"/>
      <c r="NY29" s="470"/>
      <c r="NZ29" s="470"/>
      <c r="OA29" s="470"/>
      <c r="OB29" s="470"/>
      <c r="OC29" s="470"/>
      <c r="OD29" s="470"/>
      <c r="OE29" s="470"/>
      <c r="OF29" s="470"/>
      <c r="OG29" s="470"/>
      <c r="OH29" s="470"/>
      <c r="OI29" s="470"/>
      <c r="OJ29" s="470"/>
      <c r="OK29" s="470"/>
      <c r="OL29" s="470"/>
      <c r="OM29" s="470"/>
      <c r="ON29" s="470"/>
      <c r="OO29" s="470"/>
      <c r="OP29" s="470"/>
      <c r="OQ29" s="470"/>
      <c r="OR29" s="470"/>
      <c r="OS29" s="470"/>
      <c r="OT29" s="470"/>
      <c r="OU29" s="470"/>
      <c r="OV29" s="470"/>
      <c r="OW29" s="470"/>
      <c r="OX29" s="470"/>
      <c r="OY29" s="470"/>
      <c r="OZ29" s="470"/>
      <c r="PA29" s="470"/>
      <c r="PB29" s="470"/>
      <c r="PC29" s="470"/>
      <c r="PD29" s="470"/>
      <c r="PE29" s="470"/>
      <c r="PF29" s="470"/>
      <c r="PG29" s="470"/>
      <c r="PH29" s="470"/>
      <c r="PI29" s="470"/>
      <c r="PJ29" s="470"/>
      <c r="PK29" s="470"/>
      <c r="PL29" s="470"/>
      <c r="PM29" s="470"/>
      <c r="PN29" s="470"/>
      <c r="PO29" s="470"/>
      <c r="PP29" s="470"/>
      <c r="PQ29" s="470"/>
      <c r="PR29" s="470"/>
      <c r="PS29" s="470"/>
      <c r="PT29" s="470"/>
      <c r="PU29" s="470"/>
      <c r="PV29" s="470"/>
      <c r="PW29" s="470"/>
      <c r="PX29" s="470"/>
      <c r="PY29" s="470"/>
      <c r="PZ29" s="470"/>
      <c r="QA29" s="470"/>
      <c r="QB29" s="470"/>
      <c r="QC29" s="470"/>
      <c r="QD29" s="470"/>
      <c r="QE29" s="470"/>
      <c r="QF29" s="470"/>
      <c r="QG29" s="470"/>
      <c r="QH29" s="470"/>
      <c r="QI29" s="470"/>
      <c r="QJ29" s="470"/>
      <c r="QK29" s="470"/>
      <c r="QL29" s="470"/>
      <c r="QM29" s="470"/>
      <c r="QN29" s="470"/>
      <c r="QO29" s="470"/>
      <c r="QP29" s="470"/>
      <c r="QQ29" s="470"/>
      <c r="QR29" s="470"/>
      <c r="QS29" s="470"/>
      <c r="QT29" s="470"/>
      <c r="QU29" s="470"/>
      <c r="QV29" s="470"/>
      <c r="QW29" s="470"/>
      <c r="QX29" s="470"/>
      <c r="QY29" s="470"/>
      <c r="QZ29" s="470"/>
      <c r="RA29" s="470"/>
      <c r="RB29" s="470"/>
      <c r="RC29" s="470"/>
      <c r="RD29" s="470"/>
      <c r="RE29" s="470"/>
      <c r="RF29" s="470"/>
      <c r="RG29" s="470"/>
      <c r="RH29" s="470"/>
      <c r="RI29" s="470"/>
      <c r="RJ29" s="470"/>
      <c r="RK29" s="470"/>
      <c r="RL29" s="470"/>
      <c r="RM29" s="470"/>
      <c r="RN29" s="470"/>
      <c r="RO29" s="470"/>
      <c r="RP29" s="470"/>
      <c r="RQ29" s="470"/>
      <c r="RR29" s="470"/>
      <c r="RS29" s="470"/>
      <c r="RT29" s="470"/>
      <c r="RU29" s="470"/>
      <c r="RV29" s="470"/>
      <c r="RW29" s="470"/>
      <c r="RX29" s="470"/>
      <c r="RY29" s="470"/>
      <c r="RZ29" s="470"/>
      <c r="SA29" s="470"/>
      <c r="SB29" s="470"/>
      <c r="SC29" s="470"/>
      <c r="SD29" s="470"/>
      <c r="SE29" s="470"/>
      <c r="SF29" s="470"/>
      <c r="SG29" s="470"/>
      <c r="SH29" s="470"/>
      <c r="SI29" s="470"/>
      <c r="SJ29" s="470"/>
      <c r="SK29" s="470"/>
      <c r="SL29" s="470"/>
      <c r="SM29" s="470"/>
      <c r="SN29" s="470"/>
      <c r="SO29" s="470"/>
      <c r="SP29" s="470"/>
      <c r="SQ29" s="470"/>
      <c r="SR29" s="470"/>
      <c r="SS29" s="470"/>
      <c r="ST29" s="470"/>
      <c r="SU29" s="470"/>
      <c r="SV29" s="470"/>
      <c r="SW29" s="470"/>
      <c r="SX29" s="470"/>
      <c r="SY29" s="470"/>
      <c r="SZ29" s="470"/>
      <c r="TA29" s="470"/>
      <c r="TB29" s="470"/>
      <c r="TC29" s="470"/>
      <c r="TD29" s="470"/>
      <c r="TE29" s="470"/>
      <c r="TF29" s="470"/>
      <c r="TG29" s="470"/>
      <c r="TH29" s="470"/>
      <c r="TI29" s="470"/>
      <c r="TJ29" s="470"/>
      <c r="TK29" s="470"/>
      <c r="TL29" s="470"/>
      <c r="TM29" s="470"/>
      <c r="TN29" s="470"/>
      <c r="TO29" s="470"/>
      <c r="TP29" s="470"/>
      <c r="TQ29" s="470"/>
      <c r="TR29" s="470"/>
      <c r="TS29" s="470"/>
      <c r="TT29" s="470"/>
      <c r="TU29" s="470"/>
      <c r="TV29" s="470"/>
      <c r="TW29" s="470"/>
      <c r="TX29" s="470"/>
      <c r="TY29" s="470"/>
      <c r="TZ29" s="470"/>
      <c r="UA29" s="470"/>
      <c r="UB29" s="470"/>
      <c r="UC29" s="470"/>
      <c r="UD29" s="470"/>
      <c r="UE29" s="470"/>
      <c r="UF29" s="470"/>
      <c r="UG29" s="470"/>
      <c r="UH29" s="470"/>
      <c r="UI29" s="470"/>
      <c r="UJ29" s="470"/>
      <c r="UK29" s="470"/>
      <c r="UL29" s="470"/>
      <c r="UM29" s="470"/>
      <c r="UN29" s="470"/>
      <c r="UO29" s="470"/>
      <c r="UP29" s="470"/>
      <c r="UQ29" s="470"/>
      <c r="UR29" s="470"/>
      <c r="US29" s="470"/>
      <c r="UT29" s="470"/>
      <c r="UU29" s="470"/>
      <c r="UV29" s="470"/>
      <c r="UW29" s="470"/>
      <c r="UX29" s="470"/>
      <c r="UY29" s="470"/>
      <c r="UZ29" s="470"/>
      <c r="VA29" s="470"/>
      <c r="VB29" s="470"/>
      <c r="VC29" s="470"/>
      <c r="VD29" s="470"/>
      <c r="VE29" s="470"/>
      <c r="VF29" s="470"/>
      <c r="VG29" s="470"/>
      <c r="VH29" s="470"/>
      <c r="VI29" s="470"/>
      <c r="VJ29" s="470"/>
      <c r="VK29" s="470"/>
      <c r="VL29" s="470"/>
      <c r="VM29" s="470"/>
      <c r="VN29" s="470"/>
      <c r="VO29" s="470"/>
      <c r="VP29" s="470"/>
      <c r="VQ29" s="470"/>
      <c r="VR29" s="470"/>
      <c r="VS29" s="470"/>
      <c r="VT29" s="470"/>
      <c r="VU29" s="470"/>
      <c r="VV29" s="470"/>
      <c r="VW29" s="470"/>
      <c r="VX29" s="470"/>
      <c r="VY29" s="470"/>
      <c r="VZ29" s="470"/>
      <c r="WA29" s="470"/>
      <c r="WB29" s="470"/>
      <c r="WC29" s="470"/>
      <c r="WD29" s="470"/>
      <c r="WE29" s="470"/>
      <c r="WF29" s="470"/>
      <c r="WG29" s="470"/>
      <c r="WH29" s="470"/>
      <c r="WI29" s="470"/>
      <c r="WJ29" s="470"/>
      <c r="WK29" s="470"/>
      <c r="WL29" s="470"/>
      <c r="WM29" s="470"/>
      <c r="WN29" s="470"/>
      <c r="WO29" s="470"/>
      <c r="WP29" s="470"/>
      <c r="WQ29" s="470"/>
      <c r="WR29" s="470"/>
      <c r="WS29" s="470"/>
      <c r="WT29" s="470"/>
      <c r="WU29" s="470"/>
      <c r="WV29" s="470"/>
      <c r="WW29" s="470"/>
      <c r="WX29" s="470"/>
      <c r="WY29" s="470"/>
      <c r="WZ29" s="470"/>
      <c r="XA29" s="470"/>
      <c r="XB29" s="470"/>
      <c r="XC29" s="470"/>
      <c r="XD29" s="470"/>
      <c r="XE29" s="470"/>
      <c r="XF29" s="470"/>
      <c r="XG29" s="470"/>
      <c r="XH29" s="470"/>
      <c r="XI29" s="470"/>
      <c r="XJ29" s="470"/>
      <c r="XK29" s="470"/>
      <c r="XL29" s="470"/>
      <c r="XM29" s="470"/>
      <c r="XN29" s="470"/>
      <c r="XO29" s="470"/>
      <c r="XP29" s="470"/>
      <c r="XQ29" s="470"/>
      <c r="XR29" s="470"/>
      <c r="XS29" s="470"/>
      <c r="XT29" s="470"/>
      <c r="XU29" s="470"/>
      <c r="XV29" s="470"/>
      <c r="XW29" s="470"/>
      <c r="XX29" s="470"/>
      <c r="XY29" s="470"/>
      <c r="XZ29" s="470"/>
      <c r="YA29" s="470"/>
      <c r="YB29" s="470"/>
      <c r="YC29" s="470"/>
      <c r="YD29" s="470"/>
      <c r="YE29" s="470"/>
      <c r="YF29" s="470"/>
      <c r="YG29" s="470"/>
      <c r="YH29" s="470"/>
      <c r="YI29" s="470"/>
      <c r="YJ29" s="470"/>
      <c r="YK29" s="470"/>
      <c r="YL29" s="470"/>
      <c r="YM29" s="470"/>
      <c r="YN29" s="470"/>
      <c r="YO29" s="470"/>
      <c r="YP29" s="470"/>
      <c r="YQ29" s="470"/>
      <c r="YR29" s="470"/>
      <c r="YS29" s="470"/>
      <c r="YT29" s="470"/>
      <c r="YU29" s="470"/>
      <c r="YV29" s="470"/>
      <c r="YW29" s="470"/>
      <c r="YX29" s="470"/>
      <c r="YY29" s="470"/>
      <c r="YZ29" s="470"/>
      <c r="ZA29" s="470"/>
      <c r="ZB29" s="470"/>
      <c r="ZC29" s="470"/>
      <c r="ZD29" s="470"/>
      <c r="ZE29" s="470"/>
      <c r="ZF29" s="470"/>
      <c r="ZG29" s="470"/>
      <c r="ZH29" s="470"/>
      <c r="ZI29" s="470"/>
      <c r="ZJ29" s="470"/>
      <c r="ZK29" s="470"/>
      <c r="ZL29" s="470"/>
      <c r="ZM29" s="470"/>
      <c r="ZN29" s="470"/>
      <c r="ZO29" s="470"/>
      <c r="ZP29" s="470"/>
      <c r="ZQ29" s="470"/>
      <c r="ZR29" s="470"/>
      <c r="ZS29" s="470"/>
      <c r="ZT29" s="470"/>
      <c r="ZU29" s="470"/>
      <c r="ZV29" s="470"/>
      <c r="ZW29" s="470"/>
      <c r="ZX29" s="470"/>
      <c r="ZY29" s="470"/>
      <c r="ZZ29" s="470"/>
      <c r="AAA29" s="470"/>
      <c r="AAB29" s="470"/>
      <c r="AAC29" s="470"/>
      <c r="AAD29" s="470"/>
      <c r="AAE29" s="470"/>
      <c r="AAF29" s="470"/>
      <c r="AAG29" s="470"/>
      <c r="AAH29" s="470"/>
      <c r="AAI29" s="470"/>
      <c r="AAJ29" s="470"/>
      <c r="AAK29" s="470"/>
      <c r="AAL29" s="470"/>
      <c r="AAM29" s="470"/>
      <c r="AAN29" s="470"/>
      <c r="AAO29" s="470"/>
      <c r="AAP29" s="470"/>
      <c r="AAQ29" s="470"/>
      <c r="AAR29" s="470"/>
      <c r="AAS29" s="470"/>
      <c r="AAT29" s="470"/>
      <c r="AAU29" s="470"/>
      <c r="AAV29" s="470"/>
      <c r="AAW29" s="470"/>
      <c r="AAX29" s="470"/>
      <c r="AAY29" s="470"/>
      <c r="AAZ29" s="470"/>
      <c r="ABA29" s="470"/>
      <c r="ABB29" s="470"/>
      <c r="ABC29" s="470"/>
      <c r="ABD29" s="470"/>
      <c r="ABE29" s="470"/>
      <c r="ABF29" s="470"/>
      <c r="ABG29" s="470"/>
      <c r="ABH29" s="470"/>
      <c r="ABI29" s="470"/>
      <c r="ABJ29" s="470"/>
      <c r="ABK29" s="470"/>
      <c r="ABL29" s="470"/>
      <c r="ABM29" s="470"/>
      <c r="ABN29" s="470"/>
      <c r="ABO29" s="470"/>
      <c r="ABP29" s="470"/>
      <c r="ABQ29" s="470"/>
      <c r="ABR29" s="470"/>
      <c r="ABS29" s="470"/>
      <c r="ABT29" s="470"/>
      <c r="ABU29" s="470"/>
      <c r="ABV29" s="470"/>
      <c r="ABW29" s="470"/>
      <c r="ABX29" s="470"/>
      <c r="ABY29" s="470"/>
      <c r="ABZ29" s="470"/>
      <c r="ACA29" s="470"/>
      <c r="ACB29" s="470"/>
      <c r="ACC29" s="470"/>
      <c r="ACD29" s="470"/>
      <c r="ACE29" s="470"/>
      <c r="ACF29" s="470"/>
      <c r="ACG29" s="470"/>
      <c r="ACH29" s="470"/>
      <c r="ACI29" s="470"/>
      <c r="ACJ29" s="470"/>
      <c r="ACK29" s="470"/>
      <c r="ACL29" s="470"/>
      <c r="ACM29" s="470"/>
      <c r="ACN29" s="470"/>
      <c r="ACO29" s="470"/>
      <c r="ACP29" s="470"/>
      <c r="ACQ29" s="470"/>
      <c r="ACR29" s="470"/>
      <c r="ACS29" s="470"/>
      <c r="ACT29" s="470"/>
      <c r="ACU29" s="470"/>
      <c r="ACV29" s="470"/>
      <c r="ACW29" s="470"/>
      <c r="ACX29" s="470"/>
      <c r="ACY29" s="470"/>
      <c r="ACZ29" s="470"/>
      <c r="ADA29" s="470"/>
      <c r="ADB29" s="470"/>
      <c r="ADC29" s="470"/>
      <c r="ADD29" s="470"/>
      <c r="ADE29" s="470"/>
      <c r="ADF29" s="470"/>
      <c r="ADG29" s="470"/>
      <c r="ADH29" s="470"/>
      <c r="ADI29" s="470"/>
      <c r="ADJ29" s="470"/>
      <c r="ADK29" s="470"/>
      <c r="ADL29" s="470"/>
      <c r="ADM29" s="470"/>
      <c r="ADN29" s="470"/>
      <c r="ADO29" s="470"/>
      <c r="ADP29" s="470"/>
      <c r="ADQ29" s="470"/>
      <c r="ADR29" s="470"/>
      <c r="ADS29" s="470"/>
      <c r="ADT29" s="470"/>
      <c r="ADU29" s="470"/>
      <c r="ADV29" s="470"/>
      <c r="ADW29" s="470"/>
      <c r="ADX29" s="470"/>
      <c r="ADY29" s="470"/>
      <c r="ADZ29" s="470"/>
      <c r="AEA29" s="470"/>
      <c r="AEB29" s="470"/>
      <c r="AEC29" s="470"/>
      <c r="AED29" s="470"/>
      <c r="AEE29" s="470"/>
      <c r="AEF29" s="470"/>
      <c r="AEG29" s="470"/>
      <c r="AEH29" s="470"/>
      <c r="AEI29" s="470"/>
      <c r="AEJ29" s="470"/>
      <c r="AEK29" s="470"/>
      <c r="AEL29" s="470"/>
      <c r="AEM29" s="470"/>
      <c r="AEN29" s="470"/>
      <c r="AEO29" s="470"/>
      <c r="AEP29" s="470"/>
      <c r="AEQ29" s="470"/>
      <c r="AER29" s="470"/>
      <c r="AES29" s="470"/>
      <c r="AET29" s="470"/>
      <c r="AEU29" s="470"/>
      <c r="AEV29" s="470"/>
      <c r="AEW29" s="470"/>
      <c r="AEX29" s="470"/>
      <c r="AEY29" s="470"/>
      <c r="AEZ29" s="470"/>
      <c r="AFA29" s="470"/>
      <c r="AFB29" s="470"/>
      <c r="AFC29" s="470"/>
      <c r="AFD29" s="470"/>
      <c r="AFE29" s="470"/>
      <c r="AFF29" s="470"/>
      <c r="AFG29" s="470"/>
      <c r="AFH29" s="470"/>
      <c r="AFI29" s="470"/>
      <c r="AFJ29" s="470"/>
      <c r="AFK29" s="470"/>
      <c r="AFL29" s="470"/>
      <c r="AFM29" s="470"/>
      <c r="AFN29" s="470"/>
      <c r="AFO29" s="470"/>
      <c r="AFP29" s="470"/>
      <c r="AFQ29" s="470"/>
      <c r="AFR29" s="470"/>
      <c r="AFS29" s="470"/>
      <c r="AFT29" s="470"/>
      <c r="AFU29" s="470"/>
      <c r="AFV29" s="470"/>
      <c r="AFW29" s="470"/>
      <c r="AFX29" s="470"/>
      <c r="AFY29" s="470"/>
      <c r="AFZ29" s="470"/>
      <c r="AGA29" s="470"/>
      <c r="AGB29" s="470"/>
      <c r="AGC29" s="470"/>
      <c r="AGD29" s="470"/>
      <c r="AGE29" s="470"/>
      <c r="AGF29" s="470"/>
      <c r="AGG29" s="470"/>
      <c r="AGH29" s="470"/>
      <c r="AGI29" s="470"/>
      <c r="AGJ29" s="470"/>
      <c r="AGK29" s="470"/>
      <c r="AGL29" s="470"/>
      <c r="AGM29" s="470"/>
      <c r="AGN29" s="470"/>
      <c r="AGO29" s="470"/>
      <c r="AGP29" s="470"/>
      <c r="AGQ29" s="470"/>
      <c r="AGR29" s="470"/>
      <c r="AGS29" s="470"/>
      <c r="AGT29" s="470"/>
      <c r="AGU29" s="470"/>
      <c r="AGV29" s="470"/>
      <c r="AGW29" s="470"/>
      <c r="AGX29" s="470"/>
      <c r="AGY29" s="470"/>
      <c r="AGZ29" s="470"/>
      <c r="AHA29" s="470"/>
      <c r="AHB29" s="470"/>
      <c r="AHC29" s="470"/>
      <c r="AHD29" s="470"/>
      <c r="AHE29" s="470"/>
      <c r="AHF29" s="470"/>
      <c r="AHG29" s="470"/>
      <c r="AHH29" s="470"/>
      <c r="AHI29" s="470"/>
      <c r="AHJ29" s="470"/>
      <c r="AHK29" s="470"/>
      <c r="AHL29" s="470"/>
      <c r="AHM29" s="470"/>
      <c r="AHN29" s="470"/>
      <c r="AHO29" s="470"/>
      <c r="AHP29" s="470"/>
      <c r="AHQ29" s="470"/>
      <c r="AHR29" s="470"/>
      <c r="AHS29" s="470"/>
      <c r="AHT29" s="470"/>
      <c r="AHU29" s="470"/>
      <c r="AHV29" s="470"/>
      <c r="AHW29" s="470"/>
      <c r="AHX29" s="470"/>
      <c r="AHY29" s="470"/>
      <c r="AHZ29" s="470"/>
      <c r="AIA29" s="470"/>
      <c r="AIB29" s="470"/>
      <c r="AIC29" s="470"/>
      <c r="AID29" s="470"/>
      <c r="AIE29" s="470"/>
      <c r="AIF29" s="470"/>
      <c r="AIG29" s="470"/>
      <c r="AIH29" s="470"/>
      <c r="AII29" s="470"/>
      <c r="AIJ29" s="470"/>
      <c r="AIK29" s="470"/>
      <c r="AIL29" s="470"/>
      <c r="AIM29" s="470"/>
      <c r="AIN29" s="470"/>
      <c r="AIO29" s="470"/>
      <c r="AIP29" s="470"/>
      <c r="AIQ29" s="470"/>
      <c r="AIR29" s="470"/>
      <c r="AIS29" s="470"/>
      <c r="AIT29" s="470"/>
      <c r="AIU29" s="470"/>
      <c r="AIV29" s="470"/>
      <c r="AIW29" s="470"/>
      <c r="AIX29" s="470"/>
      <c r="AIY29" s="470"/>
      <c r="AIZ29" s="470"/>
      <c r="AJA29" s="470"/>
      <c r="AJB29" s="470"/>
      <c r="AJC29" s="470"/>
      <c r="AJD29" s="470"/>
      <c r="AJE29" s="470"/>
      <c r="AJF29" s="470"/>
      <c r="AJG29" s="470"/>
      <c r="AJH29" s="470"/>
      <c r="AJI29" s="470"/>
      <c r="AJJ29" s="470"/>
      <c r="AJK29" s="470"/>
      <c r="AJL29" s="470"/>
      <c r="AJM29" s="470"/>
      <c r="AJN29" s="470"/>
      <c r="AJO29" s="470"/>
      <c r="AJP29" s="470"/>
      <c r="AJQ29" s="470"/>
      <c r="AJR29" s="470"/>
      <c r="AJS29" s="470"/>
      <c r="AJT29" s="470"/>
      <c r="AJU29" s="470"/>
      <c r="AJV29" s="470"/>
      <c r="AJW29" s="470"/>
      <c r="AJX29" s="470"/>
      <c r="AJY29" s="470"/>
      <c r="AJZ29" s="470"/>
      <c r="AKA29" s="470"/>
      <c r="AKB29" s="470"/>
      <c r="AKC29" s="470"/>
      <c r="AKD29" s="470"/>
      <c r="AKE29" s="470"/>
      <c r="AKF29" s="470"/>
      <c r="AKG29" s="470"/>
      <c r="AKH29" s="470"/>
      <c r="AKI29" s="470"/>
      <c r="AKJ29" s="470"/>
      <c r="AKK29" s="470"/>
      <c r="AKL29" s="470"/>
      <c r="AKM29" s="470"/>
      <c r="AKN29" s="470"/>
      <c r="AKO29" s="470"/>
      <c r="AKP29" s="470"/>
      <c r="AKQ29" s="470"/>
      <c r="AKR29" s="470"/>
      <c r="AKS29" s="470"/>
      <c r="AKT29" s="470"/>
      <c r="AKU29" s="470"/>
      <c r="AKV29" s="470"/>
      <c r="AKW29" s="470"/>
      <c r="AKX29" s="470"/>
      <c r="AKY29" s="470"/>
      <c r="AKZ29" s="470"/>
      <c r="ALA29" s="470"/>
      <c r="ALB29" s="470"/>
      <c r="ALC29" s="470"/>
      <c r="ALD29" s="470"/>
      <c r="ALE29" s="470"/>
      <c r="ALF29" s="470"/>
      <c r="ALG29" s="470"/>
      <c r="ALH29" s="470"/>
      <c r="ALI29" s="470"/>
      <c r="ALJ29" s="470"/>
      <c r="ALK29" s="470"/>
      <c r="ALL29" s="470"/>
      <c r="ALM29" s="470"/>
      <c r="ALN29" s="470"/>
      <c r="ALO29" s="470"/>
      <c r="ALP29" s="470"/>
      <c r="ALQ29" s="470"/>
      <c r="ALR29" s="470"/>
    </row>
    <row r="30" spans="1:1006" s="469" customFormat="1" ht="38.25">
      <c r="A30" s="521" t="str">
        <f>$A$5&amp;(RIGHT(A21,1)+1)</f>
        <v>B.5.4</v>
      </c>
      <c r="B30" s="518" t="s">
        <v>312</v>
      </c>
      <c r="C30" s="519" t="s">
        <v>18</v>
      </c>
      <c r="D30" s="520">
        <v>29</v>
      </c>
      <c r="E30" s="520"/>
      <c r="F30" s="520">
        <f>D30*E30</f>
        <v>0</v>
      </c>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0"/>
      <c r="BP30" s="470"/>
      <c r="BQ30" s="470"/>
      <c r="BR30" s="470"/>
      <c r="BS30" s="470"/>
      <c r="BT30" s="470"/>
      <c r="BU30" s="470"/>
      <c r="BV30" s="470"/>
      <c r="BW30" s="470"/>
      <c r="BX30" s="470"/>
      <c r="BY30" s="470"/>
      <c r="BZ30" s="470"/>
      <c r="CA30" s="470"/>
      <c r="CB30" s="470"/>
      <c r="CC30" s="470"/>
      <c r="CD30" s="470"/>
      <c r="CE30" s="470"/>
      <c r="CF30" s="470"/>
      <c r="CG30" s="470"/>
      <c r="CH30" s="470"/>
      <c r="CI30" s="470"/>
      <c r="CJ30" s="470"/>
      <c r="CK30" s="470"/>
      <c r="CL30" s="470"/>
      <c r="CM30" s="470"/>
      <c r="CN30" s="470"/>
      <c r="CO30" s="470"/>
      <c r="CP30" s="470"/>
      <c r="CQ30" s="470"/>
      <c r="CR30" s="470"/>
      <c r="CS30" s="470"/>
      <c r="CT30" s="470"/>
      <c r="CU30" s="470"/>
      <c r="CV30" s="470"/>
      <c r="CW30" s="470"/>
      <c r="CX30" s="470"/>
      <c r="CY30" s="470"/>
      <c r="CZ30" s="470"/>
      <c r="DA30" s="470"/>
      <c r="DB30" s="470"/>
      <c r="DC30" s="470"/>
      <c r="DD30" s="470"/>
      <c r="DE30" s="470"/>
      <c r="DF30" s="470"/>
      <c r="DG30" s="470"/>
      <c r="DH30" s="470"/>
      <c r="DI30" s="470"/>
      <c r="DJ30" s="470"/>
      <c r="DK30" s="470"/>
      <c r="DL30" s="470"/>
      <c r="DM30" s="470"/>
      <c r="DN30" s="470"/>
      <c r="DO30" s="470"/>
      <c r="DP30" s="470"/>
      <c r="DQ30" s="470"/>
      <c r="DR30" s="470"/>
      <c r="DS30" s="470"/>
      <c r="DT30" s="470"/>
      <c r="DU30" s="470"/>
      <c r="DV30" s="470"/>
      <c r="DW30" s="470"/>
      <c r="DX30" s="470"/>
      <c r="DY30" s="470"/>
      <c r="DZ30" s="470"/>
      <c r="EA30" s="470"/>
      <c r="EB30" s="470"/>
      <c r="EC30" s="470"/>
      <c r="ED30" s="470"/>
      <c r="EE30" s="470"/>
      <c r="EF30" s="470"/>
      <c r="EG30" s="470"/>
      <c r="EH30" s="470"/>
      <c r="EI30" s="470"/>
      <c r="EJ30" s="470"/>
      <c r="EK30" s="470"/>
      <c r="EL30" s="470"/>
      <c r="EM30" s="470"/>
      <c r="EN30" s="470"/>
      <c r="EO30" s="470"/>
      <c r="EP30" s="470"/>
      <c r="EQ30" s="470"/>
      <c r="ER30" s="470"/>
      <c r="ES30" s="470"/>
      <c r="ET30" s="470"/>
      <c r="EU30" s="470"/>
      <c r="EV30" s="470"/>
      <c r="EW30" s="470"/>
      <c r="EX30" s="470"/>
      <c r="EY30" s="470"/>
      <c r="EZ30" s="470"/>
      <c r="FA30" s="470"/>
      <c r="FB30" s="470"/>
      <c r="FC30" s="470"/>
      <c r="FD30" s="470"/>
      <c r="FE30" s="470"/>
      <c r="FF30" s="470"/>
      <c r="FG30" s="470"/>
      <c r="FH30" s="470"/>
      <c r="FI30" s="470"/>
      <c r="FJ30" s="470"/>
      <c r="FK30" s="470"/>
      <c r="FL30" s="470"/>
      <c r="FM30" s="470"/>
      <c r="FN30" s="470"/>
      <c r="FO30" s="470"/>
      <c r="FP30" s="470"/>
      <c r="FQ30" s="470"/>
      <c r="FR30" s="470"/>
      <c r="FS30" s="470"/>
      <c r="FT30" s="470"/>
      <c r="FU30" s="470"/>
      <c r="FV30" s="470"/>
      <c r="FW30" s="470"/>
      <c r="FX30" s="470"/>
      <c r="FY30" s="470"/>
      <c r="FZ30" s="470"/>
      <c r="GA30" s="470"/>
      <c r="GB30" s="470"/>
      <c r="GC30" s="470"/>
      <c r="GD30" s="470"/>
      <c r="GE30" s="470"/>
      <c r="GF30" s="470"/>
      <c r="GG30" s="470"/>
      <c r="GH30" s="470"/>
      <c r="GI30" s="470"/>
      <c r="GJ30" s="470"/>
      <c r="GK30" s="470"/>
      <c r="GL30" s="470"/>
      <c r="GM30" s="470"/>
      <c r="GN30" s="470"/>
      <c r="GO30" s="470"/>
      <c r="GP30" s="470"/>
      <c r="GQ30" s="470"/>
      <c r="GR30" s="470"/>
      <c r="GS30" s="470"/>
      <c r="GT30" s="470"/>
      <c r="GU30" s="470"/>
      <c r="GV30" s="470"/>
      <c r="GW30" s="470"/>
      <c r="GX30" s="470"/>
      <c r="GY30" s="470"/>
      <c r="GZ30" s="470"/>
      <c r="HA30" s="470"/>
      <c r="HB30" s="470"/>
      <c r="HC30" s="470"/>
      <c r="HD30" s="470"/>
      <c r="HE30" s="470"/>
      <c r="HF30" s="470"/>
      <c r="HG30" s="470"/>
      <c r="HH30" s="470"/>
      <c r="HI30" s="470"/>
      <c r="HJ30" s="470"/>
      <c r="HK30" s="470"/>
      <c r="HL30" s="470"/>
      <c r="HM30" s="470"/>
      <c r="HN30" s="470"/>
      <c r="HO30" s="470"/>
      <c r="HP30" s="470"/>
      <c r="HQ30" s="470"/>
      <c r="HR30" s="470"/>
      <c r="HS30" s="470"/>
      <c r="HT30" s="470"/>
      <c r="HU30" s="470"/>
      <c r="HV30" s="470"/>
      <c r="HW30" s="470"/>
      <c r="HX30" s="470"/>
      <c r="HY30" s="470"/>
      <c r="HZ30" s="470"/>
      <c r="IA30" s="470"/>
      <c r="IB30" s="470"/>
      <c r="IC30" s="470"/>
      <c r="ID30" s="470"/>
      <c r="IE30" s="470"/>
      <c r="IF30" s="470"/>
      <c r="IG30" s="470"/>
      <c r="IH30" s="470"/>
      <c r="II30" s="470"/>
      <c r="IJ30" s="470"/>
      <c r="IK30" s="470"/>
      <c r="IL30" s="470"/>
      <c r="IM30" s="470"/>
      <c r="IN30" s="470"/>
      <c r="IO30" s="470"/>
      <c r="IP30" s="470"/>
      <c r="IQ30" s="470"/>
      <c r="IR30" s="470"/>
      <c r="IS30" s="470"/>
      <c r="IT30" s="470"/>
      <c r="IU30" s="470"/>
      <c r="IV30" s="470"/>
      <c r="IW30" s="470"/>
      <c r="IX30" s="470"/>
      <c r="IY30" s="470"/>
      <c r="IZ30" s="470"/>
      <c r="JA30" s="470"/>
      <c r="JB30" s="470"/>
      <c r="JC30" s="470"/>
      <c r="JD30" s="470"/>
      <c r="JE30" s="470"/>
      <c r="JF30" s="470"/>
      <c r="JG30" s="470"/>
      <c r="JH30" s="470"/>
      <c r="JI30" s="470"/>
      <c r="JJ30" s="470"/>
      <c r="JK30" s="470"/>
      <c r="JL30" s="470"/>
      <c r="JM30" s="470"/>
      <c r="JN30" s="470"/>
      <c r="JO30" s="470"/>
      <c r="JP30" s="470"/>
      <c r="JQ30" s="470"/>
      <c r="JR30" s="470"/>
      <c r="JS30" s="470"/>
      <c r="JT30" s="470"/>
      <c r="JU30" s="470"/>
      <c r="JV30" s="470"/>
      <c r="JW30" s="470"/>
      <c r="JX30" s="470"/>
      <c r="JY30" s="470"/>
      <c r="JZ30" s="470"/>
      <c r="KA30" s="470"/>
      <c r="KB30" s="470"/>
      <c r="KC30" s="470"/>
      <c r="KD30" s="470"/>
      <c r="KE30" s="470"/>
      <c r="KF30" s="470"/>
      <c r="KG30" s="470"/>
      <c r="KH30" s="470"/>
      <c r="KI30" s="470"/>
      <c r="KJ30" s="470"/>
      <c r="KK30" s="470"/>
      <c r="KL30" s="470"/>
      <c r="KM30" s="470"/>
      <c r="KN30" s="470"/>
      <c r="KO30" s="470"/>
      <c r="KP30" s="470"/>
      <c r="KQ30" s="470"/>
      <c r="KR30" s="470"/>
      <c r="KS30" s="470"/>
      <c r="KT30" s="470"/>
      <c r="KU30" s="470"/>
      <c r="KV30" s="470"/>
      <c r="KW30" s="470"/>
      <c r="KX30" s="470"/>
      <c r="KY30" s="470"/>
      <c r="KZ30" s="470"/>
      <c r="LA30" s="470"/>
      <c r="LB30" s="470"/>
      <c r="LC30" s="470"/>
      <c r="LD30" s="470"/>
      <c r="LE30" s="470"/>
      <c r="LF30" s="470"/>
      <c r="LG30" s="470"/>
      <c r="LH30" s="470"/>
      <c r="LI30" s="470"/>
      <c r="LJ30" s="470"/>
      <c r="LK30" s="470"/>
      <c r="LL30" s="470"/>
      <c r="LM30" s="470"/>
      <c r="LN30" s="470"/>
      <c r="LO30" s="470"/>
      <c r="LP30" s="470"/>
      <c r="LQ30" s="470"/>
      <c r="LR30" s="470"/>
      <c r="LS30" s="470"/>
      <c r="LT30" s="470"/>
      <c r="LU30" s="470"/>
      <c r="LV30" s="470"/>
      <c r="LW30" s="470"/>
      <c r="LX30" s="470"/>
      <c r="LY30" s="470"/>
      <c r="LZ30" s="470"/>
      <c r="MA30" s="470"/>
      <c r="MB30" s="470"/>
      <c r="MC30" s="470"/>
      <c r="MD30" s="470"/>
      <c r="ME30" s="470"/>
      <c r="MF30" s="470"/>
      <c r="MG30" s="470"/>
      <c r="MH30" s="470"/>
      <c r="MI30" s="470"/>
      <c r="MJ30" s="470"/>
      <c r="MK30" s="470"/>
      <c r="ML30" s="470"/>
      <c r="MM30" s="470"/>
      <c r="MN30" s="470"/>
      <c r="MO30" s="470"/>
      <c r="MP30" s="470"/>
      <c r="MQ30" s="470"/>
      <c r="MR30" s="470"/>
      <c r="MS30" s="470"/>
      <c r="MT30" s="470"/>
      <c r="MU30" s="470"/>
      <c r="MV30" s="470"/>
      <c r="MW30" s="470"/>
      <c r="MX30" s="470"/>
      <c r="MY30" s="470"/>
      <c r="MZ30" s="470"/>
      <c r="NA30" s="470"/>
      <c r="NB30" s="470"/>
      <c r="NC30" s="470"/>
      <c r="ND30" s="470"/>
      <c r="NE30" s="470"/>
      <c r="NF30" s="470"/>
      <c r="NG30" s="470"/>
      <c r="NH30" s="470"/>
      <c r="NI30" s="470"/>
      <c r="NJ30" s="470"/>
      <c r="NK30" s="470"/>
      <c r="NL30" s="470"/>
      <c r="NM30" s="470"/>
      <c r="NN30" s="470"/>
      <c r="NO30" s="470"/>
      <c r="NP30" s="470"/>
      <c r="NQ30" s="470"/>
      <c r="NR30" s="470"/>
      <c r="NS30" s="470"/>
      <c r="NT30" s="470"/>
      <c r="NU30" s="470"/>
      <c r="NV30" s="470"/>
      <c r="NW30" s="470"/>
      <c r="NX30" s="470"/>
      <c r="NY30" s="470"/>
      <c r="NZ30" s="470"/>
      <c r="OA30" s="470"/>
      <c r="OB30" s="470"/>
      <c r="OC30" s="470"/>
      <c r="OD30" s="470"/>
      <c r="OE30" s="470"/>
      <c r="OF30" s="470"/>
      <c r="OG30" s="470"/>
      <c r="OH30" s="470"/>
      <c r="OI30" s="470"/>
      <c r="OJ30" s="470"/>
      <c r="OK30" s="470"/>
      <c r="OL30" s="470"/>
      <c r="OM30" s="470"/>
      <c r="ON30" s="470"/>
      <c r="OO30" s="470"/>
      <c r="OP30" s="470"/>
      <c r="OQ30" s="470"/>
      <c r="OR30" s="470"/>
      <c r="OS30" s="470"/>
      <c r="OT30" s="470"/>
      <c r="OU30" s="470"/>
      <c r="OV30" s="470"/>
      <c r="OW30" s="470"/>
      <c r="OX30" s="470"/>
      <c r="OY30" s="470"/>
      <c r="OZ30" s="470"/>
      <c r="PA30" s="470"/>
      <c r="PB30" s="470"/>
      <c r="PC30" s="470"/>
      <c r="PD30" s="470"/>
      <c r="PE30" s="470"/>
      <c r="PF30" s="470"/>
      <c r="PG30" s="470"/>
      <c r="PH30" s="470"/>
      <c r="PI30" s="470"/>
      <c r="PJ30" s="470"/>
      <c r="PK30" s="470"/>
      <c r="PL30" s="470"/>
      <c r="PM30" s="470"/>
      <c r="PN30" s="470"/>
      <c r="PO30" s="470"/>
      <c r="PP30" s="470"/>
      <c r="PQ30" s="470"/>
      <c r="PR30" s="470"/>
      <c r="PS30" s="470"/>
      <c r="PT30" s="470"/>
      <c r="PU30" s="470"/>
      <c r="PV30" s="470"/>
      <c r="PW30" s="470"/>
      <c r="PX30" s="470"/>
      <c r="PY30" s="470"/>
      <c r="PZ30" s="470"/>
      <c r="QA30" s="470"/>
      <c r="QB30" s="470"/>
      <c r="QC30" s="470"/>
      <c r="QD30" s="470"/>
      <c r="QE30" s="470"/>
      <c r="QF30" s="470"/>
      <c r="QG30" s="470"/>
      <c r="QH30" s="470"/>
      <c r="QI30" s="470"/>
      <c r="QJ30" s="470"/>
      <c r="QK30" s="470"/>
      <c r="QL30" s="470"/>
      <c r="QM30" s="470"/>
      <c r="QN30" s="470"/>
      <c r="QO30" s="470"/>
      <c r="QP30" s="470"/>
      <c r="QQ30" s="470"/>
      <c r="QR30" s="470"/>
      <c r="QS30" s="470"/>
      <c r="QT30" s="470"/>
      <c r="QU30" s="470"/>
      <c r="QV30" s="470"/>
      <c r="QW30" s="470"/>
      <c r="QX30" s="470"/>
      <c r="QY30" s="470"/>
      <c r="QZ30" s="470"/>
      <c r="RA30" s="470"/>
      <c r="RB30" s="470"/>
      <c r="RC30" s="470"/>
      <c r="RD30" s="470"/>
      <c r="RE30" s="470"/>
      <c r="RF30" s="470"/>
      <c r="RG30" s="470"/>
      <c r="RH30" s="470"/>
      <c r="RI30" s="470"/>
      <c r="RJ30" s="470"/>
      <c r="RK30" s="470"/>
      <c r="RL30" s="470"/>
      <c r="RM30" s="470"/>
      <c r="RN30" s="470"/>
      <c r="RO30" s="470"/>
      <c r="RP30" s="470"/>
      <c r="RQ30" s="470"/>
      <c r="RR30" s="470"/>
      <c r="RS30" s="470"/>
      <c r="RT30" s="470"/>
      <c r="RU30" s="470"/>
      <c r="RV30" s="470"/>
      <c r="RW30" s="470"/>
      <c r="RX30" s="470"/>
      <c r="RY30" s="470"/>
      <c r="RZ30" s="470"/>
      <c r="SA30" s="470"/>
      <c r="SB30" s="470"/>
      <c r="SC30" s="470"/>
      <c r="SD30" s="470"/>
      <c r="SE30" s="470"/>
      <c r="SF30" s="470"/>
      <c r="SG30" s="470"/>
      <c r="SH30" s="470"/>
      <c r="SI30" s="470"/>
      <c r="SJ30" s="470"/>
      <c r="SK30" s="470"/>
      <c r="SL30" s="470"/>
      <c r="SM30" s="470"/>
      <c r="SN30" s="470"/>
      <c r="SO30" s="470"/>
      <c r="SP30" s="470"/>
      <c r="SQ30" s="470"/>
      <c r="SR30" s="470"/>
      <c r="SS30" s="470"/>
      <c r="ST30" s="470"/>
      <c r="SU30" s="470"/>
      <c r="SV30" s="470"/>
      <c r="SW30" s="470"/>
      <c r="SX30" s="470"/>
      <c r="SY30" s="470"/>
      <c r="SZ30" s="470"/>
      <c r="TA30" s="470"/>
      <c r="TB30" s="470"/>
      <c r="TC30" s="470"/>
      <c r="TD30" s="470"/>
      <c r="TE30" s="470"/>
      <c r="TF30" s="470"/>
      <c r="TG30" s="470"/>
      <c r="TH30" s="470"/>
      <c r="TI30" s="470"/>
      <c r="TJ30" s="470"/>
      <c r="TK30" s="470"/>
      <c r="TL30" s="470"/>
      <c r="TM30" s="470"/>
      <c r="TN30" s="470"/>
      <c r="TO30" s="470"/>
      <c r="TP30" s="470"/>
      <c r="TQ30" s="470"/>
      <c r="TR30" s="470"/>
      <c r="TS30" s="470"/>
      <c r="TT30" s="470"/>
      <c r="TU30" s="470"/>
      <c r="TV30" s="470"/>
      <c r="TW30" s="470"/>
      <c r="TX30" s="470"/>
      <c r="TY30" s="470"/>
      <c r="TZ30" s="470"/>
      <c r="UA30" s="470"/>
      <c r="UB30" s="470"/>
      <c r="UC30" s="470"/>
      <c r="UD30" s="470"/>
      <c r="UE30" s="470"/>
      <c r="UF30" s="470"/>
      <c r="UG30" s="470"/>
      <c r="UH30" s="470"/>
      <c r="UI30" s="470"/>
      <c r="UJ30" s="470"/>
      <c r="UK30" s="470"/>
      <c r="UL30" s="470"/>
      <c r="UM30" s="470"/>
      <c r="UN30" s="470"/>
      <c r="UO30" s="470"/>
      <c r="UP30" s="470"/>
      <c r="UQ30" s="470"/>
      <c r="UR30" s="470"/>
      <c r="US30" s="470"/>
      <c r="UT30" s="470"/>
      <c r="UU30" s="470"/>
      <c r="UV30" s="470"/>
      <c r="UW30" s="470"/>
      <c r="UX30" s="470"/>
      <c r="UY30" s="470"/>
      <c r="UZ30" s="470"/>
      <c r="VA30" s="470"/>
      <c r="VB30" s="470"/>
      <c r="VC30" s="470"/>
      <c r="VD30" s="470"/>
      <c r="VE30" s="470"/>
      <c r="VF30" s="470"/>
      <c r="VG30" s="470"/>
      <c r="VH30" s="470"/>
      <c r="VI30" s="470"/>
      <c r="VJ30" s="470"/>
      <c r="VK30" s="470"/>
      <c r="VL30" s="470"/>
      <c r="VM30" s="470"/>
      <c r="VN30" s="470"/>
      <c r="VO30" s="470"/>
      <c r="VP30" s="470"/>
      <c r="VQ30" s="470"/>
      <c r="VR30" s="470"/>
      <c r="VS30" s="470"/>
      <c r="VT30" s="470"/>
      <c r="VU30" s="470"/>
      <c r="VV30" s="470"/>
      <c r="VW30" s="470"/>
      <c r="VX30" s="470"/>
      <c r="VY30" s="470"/>
      <c r="VZ30" s="470"/>
      <c r="WA30" s="470"/>
      <c r="WB30" s="470"/>
      <c r="WC30" s="470"/>
      <c r="WD30" s="470"/>
      <c r="WE30" s="470"/>
      <c r="WF30" s="470"/>
      <c r="WG30" s="470"/>
      <c r="WH30" s="470"/>
      <c r="WI30" s="470"/>
      <c r="WJ30" s="470"/>
      <c r="WK30" s="470"/>
      <c r="WL30" s="470"/>
      <c r="WM30" s="470"/>
      <c r="WN30" s="470"/>
      <c r="WO30" s="470"/>
      <c r="WP30" s="470"/>
      <c r="WQ30" s="470"/>
      <c r="WR30" s="470"/>
      <c r="WS30" s="470"/>
      <c r="WT30" s="470"/>
      <c r="WU30" s="470"/>
      <c r="WV30" s="470"/>
      <c r="WW30" s="470"/>
      <c r="WX30" s="470"/>
      <c r="WY30" s="470"/>
      <c r="WZ30" s="470"/>
      <c r="XA30" s="470"/>
      <c r="XB30" s="470"/>
      <c r="XC30" s="470"/>
      <c r="XD30" s="470"/>
      <c r="XE30" s="470"/>
      <c r="XF30" s="470"/>
      <c r="XG30" s="470"/>
      <c r="XH30" s="470"/>
      <c r="XI30" s="470"/>
      <c r="XJ30" s="470"/>
      <c r="XK30" s="470"/>
      <c r="XL30" s="470"/>
      <c r="XM30" s="470"/>
      <c r="XN30" s="470"/>
      <c r="XO30" s="470"/>
      <c r="XP30" s="470"/>
      <c r="XQ30" s="470"/>
      <c r="XR30" s="470"/>
      <c r="XS30" s="470"/>
      <c r="XT30" s="470"/>
      <c r="XU30" s="470"/>
      <c r="XV30" s="470"/>
      <c r="XW30" s="470"/>
      <c r="XX30" s="470"/>
      <c r="XY30" s="470"/>
      <c r="XZ30" s="470"/>
      <c r="YA30" s="470"/>
      <c r="YB30" s="470"/>
      <c r="YC30" s="470"/>
      <c r="YD30" s="470"/>
      <c r="YE30" s="470"/>
      <c r="YF30" s="470"/>
      <c r="YG30" s="470"/>
      <c r="YH30" s="470"/>
      <c r="YI30" s="470"/>
      <c r="YJ30" s="470"/>
      <c r="YK30" s="470"/>
      <c r="YL30" s="470"/>
      <c r="YM30" s="470"/>
      <c r="YN30" s="470"/>
      <c r="YO30" s="470"/>
      <c r="YP30" s="470"/>
      <c r="YQ30" s="470"/>
      <c r="YR30" s="470"/>
      <c r="YS30" s="470"/>
      <c r="YT30" s="470"/>
      <c r="YU30" s="470"/>
      <c r="YV30" s="470"/>
      <c r="YW30" s="470"/>
      <c r="YX30" s="470"/>
      <c r="YY30" s="470"/>
      <c r="YZ30" s="470"/>
      <c r="ZA30" s="470"/>
      <c r="ZB30" s="470"/>
      <c r="ZC30" s="470"/>
      <c r="ZD30" s="470"/>
      <c r="ZE30" s="470"/>
      <c r="ZF30" s="470"/>
      <c r="ZG30" s="470"/>
      <c r="ZH30" s="470"/>
      <c r="ZI30" s="470"/>
      <c r="ZJ30" s="470"/>
      <c r="ZK30" s="470"/>
      <c r="ZL30" s="470"/>
      <c r="ZM30" s="470"/>
      <c r="ZN30" s="470"/>
      <c r="ZO30" s="470"/>
      <c r="ZP30" s="470"/>
      <c r="ZQ30" s="470"/>
      <c r="ZR30" s="470"/>
      <c r="ZS30" s="470"/>
      <c r="ZT30" s="470"/>
      <c r="ZU30" s="470"/>
      <c r="ZV30" s="470"/>
      <c r="ZW30" s="470"/>
      <c r="ZX30" s="470"/>
      <c r="ZY30" s="470"/>
      <c r="ZZ30" s="470"/>
      <c r="AAA30" s="470"/>
      <c r="AAB30" s="470"/>
      <c r="AAC30" s="470"/>
      <c r="AAD30" s="470"/>
      <c r="AAE30" s="470"/>
      <c r="AAF30" s="470"/>
      <c r="AAG30" s="470"/>
      <c r="AAH30" s="470"/>
      <c r="AAI30" s="470"/>
      <c r="AAJ30" s="470"/>
      <c r="AAK30" s="470"/>
      <c r="AAL30" s="470"/>
      <c r="AAM30" s="470"/>
      <c r="AAN30" s="470"/>
      <c r="AAO30" s="470"/>
      <c r="AAP30" s="470"/>
      <c r="AAQ30" s="470"/>
      <c r="AAR30" s="470"/>
      <c r="AAS30" s="470"/>
      <c r="AAT30" s="470"/>
      <c r="AAU30" s="470"/>
      <c r="AAV30" s="470"/>
      <c r="AAW30" s="470"/>
      <c r="AAX30" s="470"/>
      <c r="AAY30" s="470"/>
      <c r="AAZ30" s="470"/>
      <c r="ABA30" s="470"/>
      <c r="ABB30" s="470"/>
      <c r="ABC30" s="470"/>
      <c r="ABD30" s="470"/>
      <c r="ABE30" s="470"/>
      <c r="ABF30" s="470"/>
      <c r="ABG30" s="470"/>
      <c r="ABH30" s="470"/>
      <c r="ABI30" s="470"/>
      <c r="ABJ30" s="470"/>
      <c r="ABK30" s="470"/>
      <c r="ABL30" s="470"/>
      <c r="ABM30" s="470"/>
      <c r="ABN30" s="470"/>
      <c r="ABO30" s="470"/>
      <c r="ABP30" s="470"/>
      <c r="ABQ30" s="470"/>
      <c r="ABR30" s="470"/>
      <c r="ABS30" s="470"/>
      <c r="ABT30" s="470"/>
      <c r="ABU30" s="470"/>
      <c r="ABV30" s="470"/>
      <c r="ABW30" s="470"/>
      <c r="ABX30" s="470"/>
      <c r="ABY30" s="470"/>
      <c r="ABZ30" s="470"/>
      <c r="ACA30" s="470"/>
      <c r="ACB30" s="470"/>
      <c r="ACC30" s="470"/>
      <c r="ACD30" s="470"/>
      <c r="ACE30" s="470"/>
      <c r="ACF30" s="470"/>
      <c r="ACG30" s="470"/>
      <c r="ACH30" s="470"/>
      <c r="ACI30" s="470"/>
      <c r="ACJ30" s="470"/>
      <c r="ACK30" s="470"/>
      <c r="ACL30" s="470"/>
      <c r="ACM30" s="470"/>
      <c r="ACN30" s="470"/>
      <c r="ACO30" s="470"/>
      <c r="ACP30" s="470"/>
      <c r="ACQ30" s="470"/>
      <c r="ACR30" s="470"/>
      <c r="ACS30" s="470"/>
      <c r="ACT30" s="470"/>
      <c r="ACU30" s="470"/>
      <c r="ACV30" s="470"/>
      <c r="ACW30" s="470"/>
      <c r="ACX30" s="470"/>
      <c r="ACY30" s="470"/>
      <c r="ACZ30" s="470"/>
      <c r="ADA30" s="470"/>
      <c r="ADB30" s="470"/>
      <c r="ADC30" s="470"/>
      <c r="ADD30" s="470"/>
      <c r="ADE30" s="470"/>
      <c r="ADF30" s="470"/>
      <c r="ADG30" s="470"/>
      <c r="ADH30" s="470"/>
      <c r="ADI30" s="470"/>
      <c r="ADJ30" s="470"/>
      <c r="ADK30" s="470"/>
      <c r="ADL30" s="470"/>
      <c r="ADM30" s="470"/>
      <c r="ADN30" s="470"/>
      <c r="ADO30" s="470"/>
      <c r="ADP30" s="470"/>
      <c r="ADQ30" s="470"/>
      <c r="ADR30" s="470"/>
      <c r="ADS30" s="470"/>
      <c r="ADT30" s="470"/>
      <c r="ADU30" s="470"/>
      <c r="ADV30" s="470"/>
      <c r="ADW30" s="470"/>
      <c r="ADX30" s="470"/>
      <c r="ADY30" s="470"/>
      <c r="ADZ30" s="470"/>
      <c r="AEA30" s="470"/>
      <c r="AEB30" s="470"/>
      <c r="AEC30" s="470"/>
      <c r="AED30" s="470"/>
      <c r="AEE30" s="470"/>
      <c r="AEF30" s="470"/>
      <c r="AEG30" s="470"/>
      <c r="AEH30" s="470"/>
      <c r="AEI30" s="470"/>
      <c r="AEJ30" s="470"/>
      <c r="AEK30" s="470"/>
      <c r="AEL30" s="470"/>
      <c r="AEM30" s="470"/>
      <c r="AEN30" s="470"/>
      <c r="AEO30" s="470"/>
      <c r="AEP30" s="470"/>
      <c r="AEQ30" s="470"/>
      <c r="AER30" s="470"/>
      <c r="AES30" s="470"/>
      <c r="AET30" s="470"/>
      <c r="AEU30" s="470"/>
      <c r="AEV30" s="470"/>
      <c r="AEW30" s="470"/>
      <c r="AEX30" s="470"/>
      <c r="AEY30" s="470"/>
      <c r="AEZ30" s="470"/>
      <c r="AFA30" s="470"/>
      <c r="AFB30" s="470"/>
      <c r="AFC30" s="470"/>
      <c r="AFD30" s="470"/>
      <c r="AFE30" s="470"/>
      <c r="AFF30" s="470"/>
      <c r="AFG30" s="470"/>
      <c r="AFH30" s="470"/>
      <c r="AFI30" s="470"/>
      <c r="AFJ30" s="470"/>
      <c r="AFK30" s="470"/>
      <c r="AFL30" s="470"/>
      <c r="AFM30" s="470"/>
      <c r="AFN30" s="470"/>
      <c r="AFO30" s="470"/>
      <c r="AFP30" s="470"/>
      <c r="AFQ30" s="470"/>
      <c r="AFR30" s="470"/>
      <c r="AFS30" s="470"/>
      <c r="AFT30" s="470"/>
      <c r="AFU30" s="470"/>
      <c r="AFV30" s="470"/>
      <c r="AFW30" s="470"/>
      <c r="AFX30" s="470"/>
      <c r="AFY30" s="470"/>
      <c r="AFZ30" s="470"/>
      <c r="AGA30" s="470"/>
      <c r="AGB30" s="470"/>
      <c r="AGC30" s="470"/>
      <c r="AGD30" s="470"/>
      <c r="AGE30" s="470"/>
      <c r="AGF30" s="470"/>
      <c r="AGG30" s="470"/>
      <c r="AGH30" s="470"/>
      <c r="AGI30" s="470"/>
      <c r="AGJ30" s="470"/>
      <c r="AGK30" s="470"/>
      <c r="AGL30" s="470"/>
      <c r="AGM30" s="470"/>
      <c r="AGN30" s="470"/>
      <c r="AGO30" s="470"/>
      <c r="AGP30" s="470"/>
      <c r="AGQ30" s="470"/>
      <c r="AGR30" s="470"/>
      <c r="AGS30" s="470"/>
      <c r="AGT30" s="470"/>
      <c r="AGU30" s="470"/>
      <c r="AGV30" s="470"/>
      <c r="AGW30" s="470"/>
      <c r="AGX30" s="470"/>
      <c r="AGY30" s="470"/>
      <c r="AGZ30" s="470"/>
      <c r="AHA30" s="470"/>
      <c r="AHB30" s="470"/>
      <c r="AHC30" s="470"/>
      <c r="AHD30" s="470"/>
      <c r="AHE30" s="470"/>
      <c r="AHF30" s="470"/>
      <c r="AHG30" s="470"/>
      <c r="AHH30" s="470"/>
      <c r="AHI30" s="470"/>
      <c r="AHJ30" s="470"/>
      <c r="AHK30" s="470"/>
      <c r="AHL30" s="470"/>
      <c r="AHM30" s="470"/>
      <c r="AHN30" s="470"/>
      <c r="AHO30" s="470"/>
      <c r="AHP30" s="470"/>
      <c r="AHQ30" s="470"/>
      <c r="AHR30" s="470"/>
      <c r="AHS30" s="470"/>
      <c r="AHT30" s="470"/>
      <c r="AHU30" s="470"/>
      <c r="AHV30" s="470"/>
      <c r="AHW30" s="470"/>
      <c r="AHX30" s="470"/>
      <c r="AHY30" s="470"/>
      <c r="AHZ30" s="470"/>
      <c r="AIA30" s="470"/>
      <c r="AIB30" s="470"/>
      <c r="AIC30" s="470"/>
      <c r="AID30" s="470"/>
      <c r="AIE30" s="470"/>
      <c r="AIF30" s="470"/>
      <c r="AIG30" s="470"/>
      <c r="AIH30" s="470"/>
      <c r="AII30" s="470"/>
      <c r="AIJ30" s="470"/>
      <c r="AIK30" s="470"/>
      <c r="AIL30" s="470"/>
      <c r="AIM30" s="470"/>
      <c r="AIN30" s="470"/>
      <c r="AIO30" s="470"/>
      <c r="AIP30" s="470"/>
      <c r="AIQ30" s="470"/>
      <c r="AIR30" s="470"/>
      <c r="AIS30" s="470"/>
      <c r="AIT30" s="470"/>
      <c r="AIU30" s="470"/>
      <c r="AIV30" s="470"/>
      <c r="AIW30" s="470"/>
      <c r="AIX30" s="470"/>
      <c r="AIY30" s="470"/>
      <c r="AIZ30" s="470"/>
      <c r="AJA30" s="470"/>
      <c r="AJB30" s="470"/>
      <c r="AJC30" s="470"/>
      <c r="AJD30" s="470"/>
      <c r="AJE30" s="470"/>
      <c r="AJF30" s="470"/>
      <c r="AJG30" s="470"/>
      <c r="AJH30" s="470"/>
      <c r="AJI30" s="470"/>
      <c r="AJJ30" s="470"/>
      <c r="AJK30" s="470"/>
      <c r="AJL30" s="470"/>
      <c r="AJM30" s="470"/>
      <c r="AJN30" s="470"/>
      <c r="AJO30" s="470"/>
      <c r="AJP30" s="470"/>
      <c r="AJQ30" s="470"/>
      <c r="AJR30" s="470"/>
      <c r="AJS30" s="470"/>
      <c r="AJT30" s="470"/>
      <c r="AJU30" s="470"/>
      <c r="AJV30" s="470"/>
      <c r="AJW30" s="470"/>
      <c r="AJX30" s="470"/>
      <c r="AJY30" s="470"/>
      <c r="AJZ30" s="470"/>
      <c r="AKA30" s="470"/>
      <c r="AKB30" s="470"/>
      <c r="AKC30" s="470"/>
      <c r="AKD30" s="470"/>
      <c r="AKE30" s="470"/>
      <c r="AKF30" s="470"/>
      <c r="AKG30" s="470"/>
      <c r="AKH30" s="470"/>
      <c r="AKI30" s="470"/>
      <c r="AKJ30" s="470"/>
      <c r="AKK30" s="470"/>
      <c r="AKL30" s="470"/>
      <c r="AKM30" s="470"/>
      <c r="AKN30" s="470"/>
      <c r="AKO30" s="470"/>
      <c r="AKP30" s="470"/>
      <c r="AKQ30" s="470"/>
      <c r="AKR30" s="470"/>
      <c r="AKS30" s="470"/>
      <c r="AKT30" s="470"/>
      <c r="AKU30" s="470"/>
      <c r="AKV30" s="470"/>
      <c r="AKW30" s="470"/>
      <c r="AKX30" s="470"/>
      <c r="AKY30" s="470"/>
      <c r="AKZ30" s="470"/>
      <c r="ALA30" s="470"/>
      <c r="ALB30" s="470"/>
      <c r="ALC30" s="470"/>
      <c r="ALD30" s="470"/>
      <c r="ALE30" s="470"/>
      <c r="ALF30" s="470"/>
      <c r="ALG30" s="470"/>
      <c r="ALH30" s="470"/>
      <c r="ALI30" s="470"/>
      <c r="ALJ30" s="470"/>
      <c r="ALK30" s="470"/>
      <c r="ALL30" s="470"/>
      <c r="ALM30" s="470"/>
      <c r="ALN30" s="470"/>
      <c r="ALO30" s="470"/>
      <c r="ALP30" s="470"/>
      <c r="ALQ30" s="470"/>
      <c r="ALR30" s="470"/>
    </row>
    <row r="31" spans="1:1006" s="469" customFormat="1">
      <c r="A31" s="521"/>
      <c r="B31" s="569" t="s">
        <v>89</v>
      </c>
      <c r="C31" s="570"/>
      <c r="D31" s="571"/>
      <c r="E31" s="571"/>
      <c r="F31" s="571"/>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0"/>
      <c r="AX31" s="470"/>
      <c r="AY31" s="470"/>
      <c r="AZ31" s="470"/>
      <c r="BA31" s="470"/>
      <c r="BB31" s="470"/>
      <c r="BC31" s="470"/>
      <c r="BD31" s="470"/>
      <c r="BE31" s="470"/>
      <c r="BF31" s="470"/>
      <c r="BG31" s="470"/>
      <c r="BH31" s="470"/>
      <c r="BI31" s="470"/>
      <c r="BJ31" s="470"/>
      <c r="BK31" s="470"/>
      <c r="BL31" s="470"/>
      <c r="BM31" s="470"/>
      <c r="BN31" s="470"/>
      <c r="BO31" s="470"/>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0"/>
      <c r="CO31" s="470"/>
      <c r="CP31" s="470"/>
      <c r="CQ31" s="470"/>
      <c r="CR31" s="470"/>
      <c r="CS31" s="470"/>
      <c r="CT31" s="470"/>
      <c r="CU31" s="470"/>
      <c r="CV31" s="470"/>
      <c r="CW31" s="470"/>
      <c r="CX31" s="470"/>
      <c r="CY31" s="470"/>
      <c r="CZ31" s="470"/>
      <c r="DA31" s="470"/>
      <c r="DB31" s="470"/>
      <c r="DC31" s="470"/>
      <c r="DD31" s="470"/>
      <c r="DE31" s="470"/>
      <c r="DF31" s="470"/>
      <c r="DG31" s="470"/>
      <c r="DH31" s="470"/>
      <c r="DI31" s="470"/>
      <c r="DJ31" s="470"/>
      <c r="DK31" s="470"/>
      <c r="DL31" s="470"/>
      <c r="DM31" s="470"/>
      <c r="DN31" s="470"/>
      <c r="DO31" s="470"/>
      <c r="DP31" s="470"/>
      <c r="DQ31" s="470"/>
      <c r="DR31" s="470"/>
      <c r="DS31" s="470"/>
      <c r="DT31" s="470"/>
      <c r="DU31" s="470"/>
      <c r="DV31" s="470"/>
      <c r="DW31" s="470"/>
      <c r="DX31" s="470"/>
      <c r="DY31" s="470"/>
      <c r="DZ31" s="470"/>
      <c r="EA31" s="470"/>
      <c r="EB31" s="470"/>
      <c r="EC31" s="470"/>
      <c r="ED31" s="470"/>
      <c r="EE31" s="470"/>
      <c r="EF31" s="470"/>
      <c r="EG31" s="470"/>
      <c r="EH31" s="470"/>
      <c r="EI31" s="470"/>
      <c r="EJ31" s="470"/>
      <c r="EK31" s="470"/>
      <c r="EL31" s="470"/>
      <c r="EM31" s="470"/>
      <c r="EN31" s="470"/>
      <c r="EO31" s="470"/>
      <c r="EP31" s="470"/>
      <c r="EQ31" s="470"/>
      <c r="ER31" s="470"/>
      <c r="ES31" s="470"/>
      <c r="ET31" s="470"/>
      <c r="EU31" s="470"/>
      <c r="EV31" s="470"/>
      <c r="EW31" s="470"/>
      <c r="EX31" s="470"/>
      <c r="EY31" s="470"/>
      <c r="EZ31" s="470"/>
      <c r="FA31" s="470"/>
      <c r="FB31" s="470"/>
      <c r="FC31" s="470"/>
      <c r="FD31" s="470"/>
      <c r="FE31" s="470"/>
      <c r="FF31" s="470"/>
      <c r="FG31" s="470"/>
      <c r="FH31" s="470"/>
      <c r="FI31" s="470"/>
      <c r="FJ31" s="470"/>
      <c r="FK31" s="470"/>
      <c r="FL31" s="470"/>
      <c r="FM31" s="470"/>
      <c r="FN31" s="470"/>
      <c r="FO31" s="470"/>
      <c r="FP31" s="470"/>
      <c r="FQ31" s="470"/>
      <c r="FR31" s="470"/>
      <c r="FS31" s="470"/>
      <c r="FT31" s="470"/>
      <c r="FU31" s="470"/>
      <c r="FV31" s="470"/>
      <c r="FW31" s="470"/>
      <c r="FX31" s="470"/>
      <c r="FY31" s="470"/>
      <c r="FZ31" s="470"/>
      <c r="GA31" s="470"/>
      <c r="GB31" s="470"/>
      <c r="GC31" s="470"/>
      <c r="GD31" s="470"/>
      <c r="GE31" s="470"/>
      <c r="GF31" s="470"/>
      <c r="GG31" s="470"/>
      <c r="GH31" s="470"/>
      <c r="GI31" s="470"/>
      <c r="GJ31" s="470"/>
      <c r="GK31" s="470"/>
      <c r="GL31" s="470"/>
      <c r="GM31" s="470"/>
      <c r="GN31" s="470"/>
      <c r="GO31" s="470"/>
      <c r="GP31" s="470"/>
      <c r="GQ31" s="470"/>
      <c r="GR31" s="470"/>
      <c r="GS31" s="470"/>
      <c r="GT31" s="470"/>
      <c r="GU31" s="470"/>
      <c r="GV31" s="470"/>
      <c r="GW31" s="470"/>
      <c r="GX31" s="470"/>
      <c r="GY31" s="470"/>
      <c r="GZ31" s="470"/>
      <c r="HA31" s="470"/>
      <c r="HB31" s="470"/>
      <c r="HC31" s="470"/>
      <c r="HD31" s="470"/>
      <c r="HE31" s="470"/>
      <c r="HF31" s="470"/>
      <c r="HG31" s="470"/>
      <c r="HH31" s="470"/>
      <c r="HI31" s="470"/>
      <c r="HJ31" s="470"/>
      <c r="HK31" s="470"/>
      <c r="HL31" s="470"/>
      <c r="HM31" s="470"/>
      <c r="HN31" s="470"/>
      <c r="HO31" s="470"/>
      <c r="HP31" s="470"/>
      <c r="HQ31" s="470"/>
      <c r="HR31" s="470"/>
      <c r="HS31" s="470"/>
      <c r="HT31" s="470"/>
      <c r="HU31" s="470"/>
      <c r="HV31" s="470"/>
      <c r="HW31" s="470"/>
      <c r="HX31" s="470"/>
      <c r="HY31" s="470"/>
      <c r="HZ31" s="470"/>
      <c r="IA31" s="470"/>
      <c r="IB31" s="470"/>
      <c r="IC31" s="470"/>
      <c r="ID31" s="470"/>
      <c r="IE31" s="470"/>
      <c r="IF31" s="470"/>
      <c r="IG31" s="470"/>
      <c r="IH31" s="470"/>
      <c r="II31" s="470"/>
      <c r="IJ31" s="470"/>
      <c r="IK31" s="470"/>
      <c r="IL31" s="470"/>
      <c r="IM31" s="470"/>
      <c r="IN31" s="470"/>
      <c r="IO31" s="470"/>
      <c r="IP31" s="470"/>
      <c r="IQ31" s="470"/>
      <c r="IR31" s="470"/>
      <c r="IS31" s="470"/>
      <c r="IT31" s="470"/>
      <c r="IU31" s="470"/>
      <c r="IV31" s="470"/>
      <c r="IW31" s="470"/>
      <c r="IX31" s="470"/>
      <c r="IY31" s="470"/>
      <c r="IZ31" s="470"/>
      <c r="JA31" s="470"/>
      <c r="JB31" s="470"/>
      <c r="JC31" s="470"/>
      <c r="JD31" s="470"/>
      <c r="JE31" s="470"/>
      <c r="JF31" s="470"/>
      <c r="JG31" s="470"/>
      <c r="JH31" s="470"/>
      <c r="JI31" s="470"/>
      <c r="JJ31" s="470"/>
      <c r="JK31" s="470"/>
      <c r="JL31" s="470"/>
      <c r="JM31" s="470"/>
      <c r="JN31" s="470"/>
      <c r="JO31" s="470"/>
      <c r="JP31" s="470"/>
      <c r="JQ31" s="470"/>
      <c r="JR31" s="470"/>
      <c r="JS31" s="470"/>
      <c r="JT31" s="470"/>
      <c r="JU31" s="470"/>
      <c r="JV31" s="470"/>
      <c r="JW31" s="470"/>
      <c r="JX31" s="470"/>
      <c r="JY31" s="470"/>
      <c r="JZ31" s="470"/>
      <c r="KA31" s="470"/>
      <c r="KB31" s="470"/>
      <c r="KC31" s="470"/>
      <c r="KD31" s="470"/>
      <c r="KE31" s="470"/>
      <c r="KF31" s="470"/>
      <c r="KG31" s="470"/>
      <c r="KH31" s="470"/>
      <c r="KI31" s="470"/>
      <c r="KJ31" s="470"/>
      <c r="KK31" s="470"/>
      <c r="KL31" s="470"/>
      <c r="KM31" s="470"/>
      <c r="KN31" s="470"/>
      <c r="KO31" s="470"/>
      <c r="KP31" s="470"/>
      <c r="KQ31" s="470"/>
      <c r="KR31" s="470"/>
      <c r="KS31" s="470"/>
      <c r="KT31" s="470"/>
      <c r="KU31" s="470"/>
      <c r="KV31" s="470"/>
      <c r="KW31" s="470"/>
      <c r="KX31" s="470"/>
      <c r="KY31" s="470"/>
      <c r="KZ31" s="470"/>
      <c r="LA31" s="470"/>
      <c r="LB31" s="470"/>
      <c r="LC31" s="470"/>
      <c r="LD31" s="470"/>
      <c r="LE31" s="470"/>
      <c r="LF31" s="470"/>
      <c r="LG31" s="470"/>
      <c r="LH31" s="470"/>
      <c r="LI31" s="470"/>
      <c r="LJ31" s="470"/>
      <c r="LK31" s="470"/>
      <c r="LL31" s="470"/>
      <c r="LM31" s="470"/>
      <c r="LN31" s="470"/>
      <c r="LO31" s="470"/>
      <c r="LP31" s="470"/>
      <c r="LQ31" s="470"/>
      <c r="LR31" s="470"/>
      <c r="LS31" s="470"/>
      <c r="LT31" s="470"/>
      <c r="LU31" s="470"/>
      <c r="LV31" s="470"/>
      <c r="LW31" s="470"/>
      <c r="LX31" s="470"/>
      <c r="LY31" s="470"/>
      <c r="LZ31" s="470"/>
      <c r="MA31" s="470"/>
      <c r="MB31" s="470"/>
      <c r="MC31" s="470"/>
      <c r="MD31" s="470"/>
      <c r="ME31" s="470"/>
      <c r="MF31" s="470"/>
      <c r="MG31" s="470"/>
      <c r="MH31" s="470"/>
      <c r="MI31" s="470"/>
      <c r="MJ31" s="470"/>
      <c r="MK31" s="470"/>
      <c r="ML31" s="470"/>
      <c r="MM31" s="470"/>
      <c r="MN31" s="470"/>
      <c r="MO31" s="470"/>
      <c r="MP31" s="470"/>
      <c r="MQ31" s="470"/>
      <c r="MR31" s="470"/>
      <c r="MS31" s="470"/>
      <c r="MT31" s="470"/>
      <c r="MU31" s="470"/>
      <c r="MV31" s="470"/>
      <c r="MW31" s="470"/>
      <c r="MX31" s="470"/>
      <c r="MY31" s="470"/>
      <c r="MZ31" s="470"/>
      <c r="NA31" s="470"/>
      <c r="NB31" s="470"/>
      <c r="NC31" s="470"/>
      <c r="ND31" s="470"/>
      <c r="NE31" s="470"/>
      <c r="NF31" s="470"/>
      <c r="NG31" s="470"/>
      <c r="NH31" s="470"/>
      <c r="NI31" s="470"/>
      <c r="NJ31" s="470"/>
      <c r="NK31" s="470"/>
      <c r="NL31" s="470"/>
      <c r="NM31" s="470"/>
      <c r="NN31" s="470"/>
      <c r="NO31" s="470"/>
      <c r="NP31" s="470"/>
      <c r="NQ31" s="470"/>
      <c r="NR31" s="470"/>
      <c r="NS31" s="470"/>
      <c r="NT31" s="470"/>
      <c r="NU31" s="470"/>
      <c r="NV31" s="470"/>
      <c r="NW31" s="470"/>
      <c r="NX31" s="470"/>
      <c r="NY31" s="470"/>
      <c r="NZ31" s="470"/>
      <c r="OA31" s="470"/>
      <c r="OB31" s="470"/>
      <c r="OC31" s="470"/>
      <c r="OD31" s="470"/>
      <c r="OE31" s="470"/>
      <c r="OF31" s="470"/>
      <c r="OG31" s="470"/>
      <c r="OH31" s="470"/>
      <c r="OI31" s="470"/>
      <c r="OJ31" s="470"/>
      <c r="OK31" s="470"/>
      <c r="OL31" s="470"/>
      <c r="OM31" s="470"/>
      <c r="ON31" s="470"/>
      <c r="OO31" s="470"/>
      <c r="OP31" s="470"/>
      <c r="OQ31" s="470"/>
      <c r="OR31" s="470"/>
      <c r="OS31" s="470"/>
      <c r="OT31" s="470"/>
      <c r="OU31" s="470"/>
      <c r="OV31" s="470"/>
      <c r="OW31" s="470"/>
      <c r="OX31" s="470"/>
      <c r="OY31" s="470"/>
      <c r="OZ31" s="470"/>
      <c r="PA31" s="470"/>
      <c r="PB31" s="470"/>
      <c r="PC31" s="470"/>
      <c r="PD31" s="470"/>
      <c r="PE31" s="470"/>
      <c r="PF31" s="470"/>
      <c r="PG31" s="470"/>
      <c r="PH31" s="470"/>
      <c r="PI31" s="470"/>
      <c r="PJ31" s="470"/>
      <c r="PK31" s="470"/>
      <c r="PL31" s="470"/>
      <c r="PM31" s="470"/>
      <c r="PN31" s="470"/>
      <c r="PO31" s="470"/>
      <c r="PP31" s="470"/>
      <c r="PQ31" s="470"/>
      <c r="PR31" s="470"/>
      <c r="PS31" s="470"/>
      <c r="PT31" s="470"/>
      <c r="PU31" s="470"/>
      <c r="PV31" s="470"/>
      <c r="PW31" s="470"/>
      <c r="PX31" s="470"/>
      <c r="PY31" s="470"/>
      <c r="PZ31" s="470"/>
      <c r="QA31" s="470"/>
      <c r="QB31" s="470"/>
      <c r="QC31" s="470"/>
      <c r="QD31" s="470"/>
      <c r="QE31" s="470"/>
      <c r="QF31" s="470"/>
      <c r="QG31" s="470"/>
      <c r="QH31" s="470"/>
      <c r="QI31" s="470"/>
      <c r="QJ31" s="470"/>
      <c r="QK31" s="470"/>
      <c r="QL31" s="470"/>
      <c r="QM31" s="470"/>
      <c r="QN31" s="470"/>
      <c r="QO31" s="470"/>
      <c r="QP31" s="470"/>
      <c r="QQ31" s="470"/>
      <c r="QR31" s="470"/>
      <c r="QS31" s="470"/>
      <c r="QT31" s="470"/>
      <c r="QU31" s="470"/>
      <c r="QV31" s="470"/>
      <c r="QW31" s="470"/>
      <c r="QX31" s="470"/>
      <c r="QY31" s="470"/>
      <c r="QZ31" s="470"/>
      <c r="RA31" s="470"/>
      <c r="RB31" s="470"/>
      <c r="RC31" s="470"/>
      <c r="RD31" s="470"/>
      <c r="RE31" s="470"/>
      <c r="RF31" s="470"/>
      <c r="RG31" s="470"/>
      <c r="RH31" s="470"/>
      <c r="RI31" s="470"/>
      <c r="RJ31" s="470"/>
      <c r="RK31" s="470"/>
      <c r="RL31" s="470"/>
      <c r="RM31" s="470"/>
      <c r="RN31" s="470"/>
      <c r="RO31" s="470"/>
      <c r="RP31" s="470"/>
      <c r="RQ31" s="470"/>
      <c r="RR31" s="470"/>
      <c r="RS31" s="470"/>
      <c r="RT31" s="470"/>
      <c r="RU31" s="470"/>
      <c r="RV31" s="470"/>
      <c r="RW31" s="470"/>
      <c r="RX31" s="470"/>
      <c r="RY31" s="470"/>
      <c r="RZ31" s="470"/>
      <c r="SA31" s="470"/>
      <c r="SB31" s="470"/>
      <c r="SC31" s="470"/>
      <c r="SD31" s="470"/>
      <c r="SE31" s="470"/>
      <c r="SF31" s="470"/>
      <c r="SG31" s="470"/>
      <c r="SH31" s="470"/>
      <c r="SI31" s="470"/>
      <c r="SJ31" s="470"/>
      <c r="SK31" s="470"/>
      <c r="SL31" s="470"/>
      <c r="SM31" s="470"/>
      <c r="SN31" s="470"/>
      <c r="SO31" s="470"/>
      <c r="SP31" s="470"/>
      <c r="SQ31" s="470"/>
      <c r="SR31" s="470"/>
      <c r="SS31" s="470"/>
      <c r="ST31" s="470"/>
      <c r="SU31" s="470"/>
      <c r="SV31" s="470"/>
      <c r="SW31" s="470"/>
      <c r="SX31" s="470"/>
      <c r="SY31" s="470"/>
      <c r="SZ31" s="470"/>
      <c r="TA31" s="470"/>
      <c r="TB31" s="470"/>
      <c r="TC31" s="470"/>
      <c r="TD31" s="470"/>
      <c r="TE31" s="470"/>
      <c r="TF31" s="470"/>
      <c r="TG31" s="470"/>
      <c r="TH31" s="470"/>
      <c r="TI31" s="470"/>
      <c r="TJ31" s="470"/>
      <c r="TK31" s="470"/>
      <c r="TL31" s="470"/>
      <c r="TM31" s="470"/>
      <c r="TN31" s="470"/>
      <c r="TO31" s="470"/>
      <c r="TP31" s="470"/>
      <c r="TQ31" s="470"/>
      <c r="TR31" s="470"/>
      <c r="TS31" s="470"/>
      <c r="TT31" s="470"/>
      <c r="TU31" s="470"/>
      <c r="TV31" s="470"/>
      <c r="TW31" s="470"/>
      <c r="TX31" s="470"/>
      <c r="TY31" s="470"/>
      <c r="TZ31" s="470"/>
      <c r="UA31" s="470"/>
      <c r="UB31" s="470"/>
      <c r="UC31" s="470"/>
      <c r="UD31" s="470"/>
      <c r="UE31" s="470"/>
      <c r="UF31" s="470"/>
      <c r="UG31" s="470"/>
      <c r="UH31" s="470"/>
      <c r="UI31" s="470"/>
      <c r="UJ31" s="470"/>
      <c r="UK31" s="470"/>
      <c r="UL31" s="470"/>
      <c r="UM31" s="470"/>
      <c r="UN31" s="470"/>
      <c r="UO31" s="470"/>
      <c r="UP31" s="470"/>
      <c r="UQ31" s="470"/>
      <c r="UR31" s="470"/>
      <c r="US31" s="470"/>
      <c r="UT31" s="470"/>
      <c r="UU31" s="470"/>
      <c r="UV31" s="470"/>
      <c r="UW31" s="470"/>
      <c r="UX31" s="470"/>
      <c r="UY31" s="470"/>
      <c r="UZ31" s="470"/>
      <c r="VA31" s="470"/>
      <c r="VB31" s="470"/>
      <c r="VC31" s="470"/>
      <c r="VD31" s="470"/>
      <c r="VE31" s="470"/>
      <c r="VF31" s="470"/>
      <c r="VG31" s="470"/>
      <c r="VH31" s="470"/>
      <c r="VI31" s="470"/>
      <c r="VJ31" s="470"/>
      <c r="VK31" s="470"/>
      <c r="VL31" s="470"/>
      <c r="VM31" s="470"/>
      <c r="VN31" s="470"/>
      <c r="VO31" s="470"/>
      <c r="VP31" s="470"/>
      <c r="VQ31" s="470"/>
      <c r="VR31" s="470"/>
      <c r="VS31" s="470"/>
      <c r="VT31" s="470"/>
      <c r="VU31" s="470"/>
      <c r="VV31" s="470"/>
      <c r="VW31" s="470"/>
      <c r="VX31" s="470"/>
      <c r="VY31" s="470"/>
      <c r="VZ31" s="470"/>
      <c r="WA31" s="470"/>
      <c r="WB31" s="470"/>
      <c r="WC31" s="470"/>
      <c r="WD31" s="470"/>
      <c r="WE31" s="470"/>
      <c r="WF31" s="470"/>
      <c r="WG31" s="470"/>
      <c r="WH31" s="470"/>
      <c r="WI31" s="470"/>
      <c r="WJ31" s="470"/>
      <c r="WK31" s="470"/>
      <c r="WL31" s="470"/>
      <c r="WM31" s="470"/>
      <c r="WN31" s="470"/>
      <c r="WO31" s="470"/>
      <c r="WP31" s="470"/>
      <c r="WQ31" s="470"/>
      <c r="WR31" s="470"/>
      <c r="WS31" s="470"/>
      <c r="WT31" s="470"/>
      <c r="WU31" s="470"/>
      <c r="WV31" s="470"/>
      <c r="WW31" s="470"/>
      <c r="WX31" s="470"/>
      <c r="WY31" s="470"/>
      <c r="WZ31" s="470"/>
      <c r="XA31" s="470"/>
      <c r="XB31" s="470"/>
      <c r="XC31" s="470"/>
      <c r="XD31" s="470"/>
      <c r="XE31" s="470"/>
      <c r="XF31" s="470"/>
      <c r="XG31" s="470"/>
      <c r="XH31" s="470"/>
      <c r="XI31" s="470"/>
      <c r="XJ31" s="470"/>
      <c r="XK31" s="470"/>
      <c r="XL31" s="470"/>
      <c r="XM31" s="470"/>
      <c r="XN31" s="470"/>
      <c r="XO31" s="470"/>
      <c r="XP31" s="470"/>
      <c r="XQ31" s="470"/>
      <c r="XR31" s="470"/>
      <c r="XS31" s="470"/>
      <c r="XT31" s="470"/>
      <c r="XU31" s="470"/>
      <c r="XV31" s="470"/>
      <c r="XW31" s="470"/>
      <c r="XX31" s="470"/>
      <c r="XY31" s="470"/>
      <c r="XZ31" s="470"/>
      <c r="YA31" s="470"/>
      <c r="YB31" s="470"/>
      <c r="YC31" s="470"/>
      <c r="YD31" s="470"/>
      <c r="YE31" s="470"/>
      <c r="YF31" s="470"/>
      <c r="YG31" s="470"/>
      <c r="YH31" s="470"/>
      <c r="YI31" s="470"/>
      <c r="YJ31" s="470"/>
      <c r="YK31" s="470"/>
      <c r="YL31" s="470"/>
      <c r="YM31" s="470"/>
      <c r="YN31" s="470"/>
      <c r="YO31" s="470"/>
      <c r="YP31" s="470"/>
      <c r="YQ31" s="470"/>
      <c r="YR31" s="470"/>
      <c r="YS31" s="470"/>
      <c r="YT31" s="470"/>
      <c r="YU31" s="470"/>
      <c r="YV31" s="470"/>
      <c r="YW31" s="470"/>
      <c r="YX31" s="470"/>
      <c r="YY31" s="470"/>
      <c r="YZ31" s="470"/>
      <c r="ZA31" s="470"/>
      <c r="ZB31" s="470"/>
      <c r="ZC31" s="470"/>
      <c r="ZD31" s="470"/>
      <c r="ZE31" s="470"/>
      <c r="ZF31" s="470"/>
      <c r="ZG31" s="470"/>
      <c r="ZH31" s="470"/>
      <c r="ZI31" s="470"/>
      <c r="ZJ31" s="470"/>
      <c r="ZK31" s="470"/>
      <c r="ZL31" s="470"/>
      <c r="ZM31" s="470"/>
      <c r="ZN31" s="470"/>
      <c r="ZO31" s="470"/>
      <c r="ZP31" s="470"/>
      <c r="ZQ31" s="470"/>
      <c r="ZR31" s="470"/>
      <c r="ZS31" s="470"/>
      <c r="ZT31" s="470"/>
      <c r="ZU31" s="470"/>
      <c r="ZV31" s="470"/>
      <c r="ZW31" s="470"/>
      <c r="ZX31" s="470"/>
      <c r="ZY31" s="470"/>
      <c r="ZZ31" s="470"/>
      <c r="AAA31" s="470"/>
      <c r="AAB31" s="470"/>
      <c r="AAC31" s="470"/>
      <c r="AAD31" s="470"/>
      <c r="AAE31" s="470"/>
      <c r="AAF31" s="470"/>
      <c r="AAG31" s="470"/>
      <c r="AAH31" s="470"/>
      <c r="AAI31" s="470"/>
      <c r="AAJ31" s="470"/>
      <c r="AAK31" s="470"/>
      <c r="AAL31" s="470"/>
      <c r="AAM31" s="470"/>
      <c r="AAN31" s="470"/>
      <c r="AAO31" s="470"/>
      <c r="AAP31" s="470"/>
      <c r="AAQ31" s="470"/>
      <c r="AAR31" s="470"/>
      <c r="AAS31" s="470"/>
      <c r="AAT31" s="470"/>
      <c r="AAU31" s="470"/>
      <c r="AAV31" s="470"/>
      <c r="AAW31" s="470"/>
      <c r="AAX31" s="470"/>
      <c r="AAY31" s="470"/>
      <c r="AAZ31" s="470"/>
      <c r="ABA31" s="470"/>
      <c r="ABB31" s="470"/>
      <c r="ABC31" s="470"/>
      <c r="ABD31" s="470"/>
      <c r="ABE31" s="470"/>
      <c r="ABF31" s="470"/>
      <c r="ABG31" s="470"/>
      <c r="ABH31" s="470"/>
      <c r="ABI31" s="470"/>
      <c r="ABJ31" s="470"/>
      <c r="ABK31" s="470"/>
      <c r="ABL31" s="470"/>
      <c r="ABM31" s="470"/>
      <c r="ABN31" s="470"/>
      <c r="ABO31" s="470"/>
      <c r="ABP31" s="470"/>
      <c r="ABQ31" s="470"/>
      <c r="ABR31" s="470"/>
      <c r="ABS31" s="470"/>
      <c r="ABT31" s="470"/>
      <c r="ABU31" s="470"/>
      <c r="ABV31" s="470"/>
      <c r="ABW31" s="470"/>
      <c r="ABX31" s="470"/>
      <c r="ABY31" s="470"/>
      <c r="ABZ31" s="470"/>
      <c r="ACA31" s="470"/>
      <c r="ACB31" s="470"/>
      <c r="ACC31" s="470"/>
      <c r="ACD31" s="470"/>
      <c r="ACE31" s="470"/>
      <c r="ACF31" s="470"/>
      <c r="ACG31" s="470"/>
      <c r="ACH31" s="470"/>
      <c r="ACI31" s="470"/>
      <c r="ACJ31" s="470"/>
      <c r="ACK31" s="470"/>
      <c r="ACL31" s="470"/>
      <c r="ACM31" s="470"/>
      <c r="ACN31" s="470"/>
      <c r="ACO31" s="470"/>
      <c r="ACP31" s="470"/>
      <c r="ACQ31" s="470"/>
      <c r="ACR31" s="470"/>
      <c r="ACS31" s="470"/>
      <c r="ACT31" s="470"/>
      <c r="ACU31" s="470"/>
      <c r="ACV31" s="470"/>
      <c r="ACW31" s="470"/>
      <c r="ACX31" s="470"/>
      <c r="ACY31" s="470"/>
      <c r="ACZ31" s="470"/>
      <c r="ADA31" s="470"/>
      <c r="ADB31" s="470"/>
      <c r="ADC31" s="470"/>
      <c r="ADD31" s="470"/>
      <c r="ADE31" s="470"/>
      <c r="ADF31" s="470"/>
      <c r="ADG31" s="470"/>
      <c r="ADH31" s="470"/>
      <c r="ADI31" s="470"/>
      <c r="ADJ31" s="470"/>
      <c r="ADK31" s="470"/>
      <c r="ADL31" s="470"/>
      <c r="ADM31" s="470"/>
      <c r="ADN31" s="470"/>
      <c r="ADO31" s="470"/>
      <c r="ADP31" s="470"/>
      <c r="ADQ31" s="470"/>
      <c r="ADR31" s="470"/>
      <c r="ADS31" s="470"/>
      <c r="ADT31" s="470"/>
      <c r="ADU31" s="470"/>
      <c r="ADV31" s="470"/>
      <c r="ADW31" s="470"/>
      <c r="ADX31" s="470"/>
      <c r="ADY31" s="470"/>
      <c r="ADZ31" s="470"/>
      <c r="AEA31" s="470"/>
      <c r="AEB31" s="470"/>
      <c r="AEC31" s="470"/>
      <c r="AED31" s="470"/>
      <c r="AEE31" s="470"/>
      <c r="AEF31" s="470"/>
      <c r="AEG31" s="470"/>
      <c r="AEH31" s="470"/>
      <c r="AEI31" s="470"/>
      <c r="AEJ31" s="470"/>
      <c r="AEK31" s="470"/>
      <c r="AEL31" s="470"/>
      <c r="AEM31" s="470"/>
      <c r="AEN31" s="470"/>
      <c r="AEO31" s="470"/>
      <c r="AEP31" s="470"/>
      <c r="AEQ31" s="470"/>
      <c r="AER31" s="470"/>
      <c r="AES31" s="470"/>
      <c r="AET31" s="470"/>
      <c r="AEU31" s="470"/>
      <c r="AEV31" s="470"/>
      <c r="AEW31" s="470"/>
      <c r="AEX31" s="470"/>
      <c r="AEY31" s="470"/>
      <c r="AEZ31" s="470"/>
      <c r="AFA31" s="470"/>
      <c r="AFB31" s="470"/>
      <c r="AFC31" s="470"/>
      <c r="AFD31" s="470"/>
      <c r="AFE31" s="470"/>
      <c r="AFF31" s="470"/>
      <c r="AFG31" s="470"/>
      <c r="AFH31" s="470"/>
      <c r="AFI31" s="470"/>
      <c r="AFJ31" s="470"/>
      <c r="AFK31" s="470"/>
      <c r="AFL31" s="470"/>
      <c r="AFM31" s="470"/>
      <c r="AFN31" s="470"/>
      <c r="AFO31" s="470"/>
      <c r="AFP31" s="470"/>
      <c r="AFQ31" s="470"/>
      <c r="AFR31" s="470"/>
      <c r="AFS31" s="470"/>
      <c r="AFT31" s="470"/>
      <c r="AFU31" s="470"/>
      <c r="AFV31" s="470"/>
      <c r="AFW31" s="470"/>
      <c r="AFX31" s="470"/>
      <c r="AFY31" s="470"/>
      <c r="AFZ31" s="470"/>
      <c r="AGA31" s="470"/>
      <c r="AGB31" s="470"/>
      <c r="AGC31" s="470"/>
      <c r="AGD31" s="470"/>
      <c r="AGE31" s="470"/>
      <c r="AGF31" s="470"/>
      <c r="AGG31" s="470"/>
      <c r="AGH31" s="470"/>
      <c r="AGI31" s="470"/>
      <c r="AGJ31" s="470"/>
      <c r="AGK31" s="470"/>
      <c r="AGL31" s="470"/>
      <c r="AGM31" s="470"/>
      <c r="AGN31" s="470"/>
      <c r="AGO31" s="470"/>
      <c r="AGP31" s="470"/>
      <c r="AGQ31" s="470"/>
      <c r="AGR31" s="470"/>
      <c r="AGS31" s="470"/>
      <c r="AGT31" s="470"/>
      <c r="AGU31" s="470"/>
      <c r="AGV31" s="470"/>
      <c r="AGW31" s="470"/>
      <c r="AGX31" s="470"/>
      <c r="AGY31" s="470"/>
      <c r="AGZ31" s="470"/>
      <c r="AHA31" s="470"/>
      <c r="AHB31" s="470"/>
      <c r="AHC31" s="470"/>
      <c r="AHD31" s="470"/>
      <c r="AHE31" s="470"/>
      <c r="AHF31" s="470"/>
      <c r="AHG31" s="470"/>
      <c r="AHH31" s="470"/>
      <c r="AHI31" s="470"/>
      <c r="AHJ31" s="470"/>
      <c r="AHK31" s="470"/>
      <c r="AHL31" s="470"/>
      <c r="AHM31" s="470"/>
      <c r="AHN31" s="470"/>
      <c r="AHO31" s="470"/>
      <c r="AHP31" s="470"/>
      <c r="AHQ31" s="470"/>
      <c r="AHR31" s="470"/>
      <c r="AHS31" s="470"/>
      <c r="AHT31" s="470"/>
      <c r="AHU31" s="470"/>
      <c r="AHV31" s="470"/>
      <c r="AHW31" s="470"/>
      <c r="AHX31" s="470"/>
      <c r="AHY31" s="470"/>
      <c r="AHZ31" s="470"/>
      <c r="AIA31" s="470"/>
      <c r="AIB31" s="470"/>
      <c r="AIC31" s="470"/>
      <c r="AID31" s="470"/>
      <c r="AIE31" s="470"/>
      <c r="AIF31" s="470"/>
      <c r="AIG31" s="470"/>
      <c r="AIH31" s="470"/>
      <c r="AII31" s="470"/>
      <c r="AIJ31" s="470"/>
      <c r="AIK31" s="470"/>
      <c r="AIL31" s="470"/>
      <c r="AIM31" s="470"/>
      <c r="AIN31" s="470"/>
      <c r="AIO31" s="470"/>
      <c r="AIP31" s="470"/>
      <c r="AIQ31" s="470"/>
      <c r="AIR31" s="470"/>
      <c r="AIS31" s="470"/>
      <c r="AIT31" s="470"/>
      <c r="AIU31" s="470"/>
      <c r="AIV31" s="470"/>
      <c r="AIW31" s="470"/>
      <c r="AIX31" s="470"/>
      <c r="AIY31" s="470"/>
      <c r="AIZ31" s="470"/>
      <c r="AJA31" s="470"/>
      <c r="AJB31" s="470"/>
      <c r="AJC31" s="470"/>
      <c r="AJD31" s="470"/>
      <c r="AJE31" s="470"/>
      <c r="AJF31" s="470"/>
      <c r="AJG31" s="470"/>
      <c r="AJH31" s="470"/>
      <c r="AJI31" s="470"/>
      <c r="AJJ31" s="470"/>
      <c r="AJK31" s="470"/>
      <c r="AJL31" s="470"/>
      <c r="AJM31" s="470"/>
      <c r="AJN31" s="470"/>
      <c r="AJO31" s="470"/>
      <c r="AJP31" s="470"/>
      <c r="AJQ31" s="470"/>
      <c r="AJR31" s="470"/>
      <c r="AJS31" s="470"/>
      <c r="AJT31" s="470"/>
      <c r="AJU31" s="470"/>
      <c r="AJV31" s="470"/>
      <c r="AJW31" s="470"/>
      <c r="AJX31" s="470"/>
      <c r="AJY31" s="470"/>
      <c r="AJZ31" s="470"/>
      <c r="AKA31" s="470"/>
      <c r="AKB31" s="470"/>
      <c r="AKC31" s="470"/>
      <c r="AKD31" s="470"/>
      <c r="AKE31" s="470"/>
      <c r="AKF31" s="470"/>
      <c r="AKG31" s="470"/>
      <c r="AKH31" s="470"/>
      <c r="AKI31" s="470"/>
      <c r="AKJ31" s="470"/>
      <c r="AKK31" s="470"/>
      <c r="AKL31" s="470"/>
      <c r="AKM31" s="470"/>
      <c r="AKN31" s="470"/>
      <c r="AKO31" s="470"/>
      <c r="AKP31" s="470"/>
      <c r="AKQ31" s="470"/>
      <c r="AKR31" s="470"/>
      <c r="AKS31" s="470"/>
      <c r="AKT31" s="470"/>
      <c r="AKU31" s="470"/>
      <c r="AKV31" s="470"/>
      <c r="AKW31" s="470"/>
      <c r="AKX31" s="470"/>
      <c r="AKY31" s="470"/>
      <c r="AKZ31" s="470"/>
      <c r="ALA31" s="470"/>
      <c r="ALB31" s="470"/>
      <c r="ALC31" s="470"/>
      <c r="ALD31" s="470"/>
      <c r="ALE31" s="470"/>
      <c r="ALF31" s="470"/>
      <c r="ALG31" s="470"/>
      <c r="ALH31" s="470"/>
      <c r="ALI31" s="470"/>
      <c r="ALJ31" s="470"/>
      <c r="ALK31" s="470"/>
      <c r="ALL31" s="470"/>
      <c r="ALM31" s="470"/>
      <c r="ALN31" s="470"/>
      <c r="ALO31" s="470"/>
      <c r="ALP31" s="470"/>
      <c r="ALQ31" s="470"/>
      <c r="ALR31" s="470"/>
    </row>
    <row r="32" spans="1:1006" s="469" customFormat="1">
      <c r="A32" s="524"/>
      <c r="B32" s="572" t="s">
        <v>32</v>
      </c>
      <c r="C32" s="526"/>
      <c r="D32" s="441"/>
      <c r="E32" s="441"/>
      <c r="F32" s="441"/>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0"/>
      <c r="DG32" s="470"/>
      <c r="DH32" s="470"/>
      <c r="DI32" s="470"/>
      <c r="DJ32" s="470"/>
      <c r="DK32" s="470"/>
      <c r="DL32" s="470"/>
      <c r="DM32" s="470"/>
      <c r="DN32" s="470"/>
      <c r="DO32" s="470"/>
      <c r="DP32" s="470"/>
      <c r="DQ32" s="470"/>
      <c r="DR32" s="470"/>
      <c r="DS32" s="470"/>
      <c r="DT32" s="470"/>
      <c r="DU32" s="470"/>
      <c r="DV32" s="470"/>
      <c r="DW32" s="470"/>
      <c r="DX32" s="470"/>
      <c r="DY32" s="470"/>
      <c r="DZ32" s="470"/>
      <c r="EA32" s="470"/>
      <c r="EB32" s="470"/>
      <c r="EC32" s="470"/>
      <c r="ED32" s="470"/>
      <c r="EE32" s="470"/>
      <c r="EF32" s="470"/>
      <c r="EG32" s="470"/>
      <c r="EH32" s="470"/>
      <c r="EI32" s="470"/>
      <c r="EJ32" s="470"/>
      <c r="EK32" s="470"/>
      <c r="EL32" s="470"/>
      <c r="EM32" s="470"/>
      <c r="EN32" s="470"/>
      <c r="EO32" s="470"/>
      <c r="EP32" s="470"/>
      <c r="EQ32" s="470"/>
      <c r="ER32" s="470"/>
      <c r="ES32" s="470"/>
      <c r="ET32" s="470"/>
      <c r="EU32" s="470"/>
      <c r="EV32" s="470"/>
      <c r="EW32" s="470"/>
      <c r="EX32" s="470"/>
      <c r="EY32" s="470"/>
      <c r="EZ32" s="470"/>
      <c r="FA32" s="470"/>
      <c r="FB32" s="470"/>
      <c r="FC32" s="470"/>
      <c r="FD32" s="470"/>
      <c r="FE32" s="470"/>
      <c r="FF32" s="470"/>
      <c r="FG32" s="470"/>
      <c r="FH32" s="470"/>
      <c r="FI32" s="470"/>
      <c r="FJ32" s="470"/>
      <c r="FK32" s="470"/>
      <c r="FL32" s="470"/>
      <c r="FM32" s="470"/>
      <c r="FN32" s="470"/>
      <c r="FO32" s="470"/>
      <c r="FP32" s="470"/>
      <c r="FQ32" s="470"/>
      <c r="FR32" s="470"/>
      <c r="FS32" s="470"/>
      <c r="FT32" s="470"/>
      <c r="FU32" s="470"/>
      <c r="FV32" s="470"/>
      <c r="FW32" s="470"/>
      <c r="FX32" s="470"/>
      <c r="FY32" s="470"/>
      <c r="FZ32" s="470"/>
      <c r="GA32" s="470"/>
      <c r="GB32" s="470"/>
      <c r="GC32" s="470"/>
      <c r="GD32" s="470"/>
      <c r="GE32" s="470"/>
      <c r="GF32" s="470"/>
      <c r="GG32" s="470"/>
      <c r="GH32" s="470"/>
      <c r="GI32" s="470"/>
      <c r="GJ32" s="470"/>
      <c r="GK32" s="470"/>
      <c r="GL32" s="470"/>
      <c r="GM32" s="470"/>
      <c r="GN32" s="470"/>
      <c r="GO32" s="470"/>
      <c r="GP32" s="470"/>
      <c r="GQ32" s="470"/>
      <c r="GR32" s="470"/>
      <c r="GS32" s="470"/>
      <c r="GT32" s="470"/>
      <c r="GU32" s="470"/>
      <c r="GV32" s="470"/>
      <c r="GW32" s="470"/>
      <c r="GX32" s="470"/>
      <c r="GY32" s="470"/>
      <c r="GZ32" s="470"/>
      <c r="HA32" s="470"/>
      <c r="HB32" s="470"/>
      <c r="HC32" s="470"/>
      <c r="HD32" s="470"/>
      <c r="HE32" s="470"/>
      <c r="HF32" s="470"/>
      <c r="HG32" s="470"/>
      <c r="HH32" s="470"/>
      <c r="HI32" s="470"/>
      <c r="HJ32" s="470"/>
      <c r="HK32" s="470"/>
      <c r="HL32" s="470"/>
      <c r="HM32" s="470"/>
      <c r="HN32" s="470"/>
      <c r="HO32" s="470"/>
      <c r="HP32" s="470"/>
      <c r="HQ32" s="470"/>
      <c r="HR32" s="470"/>
      <c r="HS32" s="470"/>
      <c r="HT32" s="470"/>
      <c r="HU32" s="470"/>
      <c r="HV32" s="470"/>
      <c r="HW32" s="470"/>
      <c r="HX32" s="470"/>
      <c r="HY32" s="470"/>
      <c r="HZ32" s="470"/>
      <c r="IA32" s="470"/>
      <c r="IB32" s="470"/>
      <c r="IC32" s="470"/>
      <c r="ID32" s="470"/>
      <c r="IE32" s="470"/>
      <c r="IF32" s="470"/>
      <c r="IG32" s="470"/>
      <c r="IH32" s="470"/>
      <c r="II32" s="470"/>
      <c r="IJ32" s="470"/>
      <c r="IK32" s="470"/>
      <c r="IL32" s="470"/>
      <c r="IM32" s="470"/>
      <c r="IN32" s="470"/>
      <c r="IO32" s="470"/>
      <c r="IP32" s="470"/>
      <c r="IQ32" s="470"/>
      <c r="IR32" s="470"/>
      <c r="IS32" s="470"/>
      <c r="IT32" s="470"/>
      <c r="IU32" s="470"/>
      <c r="IV32" s="470"/>
      <c r="IW32" s="470"/>
      <c r="IX32" s="470"/>
      <c r="IY32" s="470"/>
      <c r="IZ32" s="470"/>
      <c r="JA32" s="470"/>
      <c r="JB32" s="470"/>
      <c r="JC32" s="470"/>
      <c r="JD32" s="470"/>
      <c r="JE32" s="470"/>
      <c r="JF32" s="470"/>
      <c r="JG32" s="470"/>
      <c r="JH32" s="470"/>
      <c r="JI32" s="470"/>
      <c r="JJ32" s="470"/>
      <c r="JK32" s="470"/>
      <c r="JL32" s="470"/>
      <c r="JM32" s="470"/>
      <c r="JN32" s="470"/>
      <c r="JO32" s="470"/>
      <c r="JP32" s="470"/>
      <c r="JQ32" s="470"/>
      <c r="JR32" s="470"/>
      <c r="JS32" s="470"/>
      <c r="JT32" s="470"/>
      <c r="JU32" s="470"/>
      <c r="JV32" s="470"/>
      <c r="JW32" s="470"/>
      <c r="JX32" s="470"/>
      <c r="JY32" s="470"/>
      <c r="JZ32" s="470"/>
      <c r="KA32" s="470"/>
      <c r="KB32" s="470"/>
      <c r="KC32" s="470"/>
      <c r="KD32" s="470"/>
      <c r="KE32" s="470"/>
      <c r="KF32" s="470"/>
      <c r="KG32" s="470"/>
      <c r="KH32" s="470"/>
      <c r="KI32" s="470"/>
      <c r="KJ32" s="470"/>
      <c r="KK32" s="470"/>
      <c r="KL32" s="470"/>
      <c r="KM32" s="470"/>
      <c r="KN32" s="470"/>
      <c r="KO32" s="470"/>
      <c r="KP32" s="470"/>
      <c r="KQ32" s="470"/>
      <c r="KR32" s="470"/>
      <c r="KS32" s="470"/>
      <c r="KT32" s="470"/>
      <c r="KU32" s="470"/>
      <c r="KV32" s="470"/>
      <c r="KW32" s="470"/>
      <c r="KX32" s="470"/>
      <c r="KY32" s="470"/>
      <c r="KZ32" s="470"/>
      <c r="LA32" s="470"/>
      <c r="LB32" s="470"/>
      <c r="LC32" s="470"/>
      <c r="LD32" s="470"/>
      <c r="LE32" s="470"/>
      <c r="LF32" s="470"/>
      <c r="LG32" s="470"/>
      <c r="LH32" s="470"/>
      <c r="LI32" s="470"/>
      <c r="LJ32" s="470"/>
      <c r="LK32" s="470"/>
      <c r="LL32" s="470"/>
      <c r="LM32" s="470"/>
      <c r="LN32" s="470"/>
      <c r="LO32" s="470"/>
      <c r="LP32" s="470"/>
      <c r="LQ32" s="470"/>
      <c r="LR32" s="470"/>
      <c r="LS32" s="470"/>
      <c r="LT32" s="470"/>
      <c r="LU32" s="470"/>
      <c r="LV32" s="470"/>
      <c r="LW32" s="470"/>
      <c r="LX32" s="470"/>
      <c r="LY32" s="470"/>
      <c r="LZ32" s="470"/>
      <c r="MA32" s="470"/>
      <c r="MB32" s="470"/>
      <c r="MC32" s="470"/>
      <c r="MD32" s="470"/>
      <c r="ME32" s="470"/>
      <c r="MF32" s="470"/>
      <c r="MG32" s="470"/>
      <c r="MH32" s="470"/>
      <c r="MI32" s="470"/>
      <c r="MJ32" s="470"/>
      <c r="MK32" s="470"/>
      <c r="ML32" s="470"/>
      <c r="MM32" s="470"/>
      <c r="MN32" s="470"/>
      <c r="MO32" s="470"/>
      <c r="MP32" s="470"/>
      <c r="MQ32" s="470"/>
      <c r="MR32" s="470"/>
      <c r="MS32" s="470"/>
      <c r="MT32" s="470"/>
      <c r="MU32" s="470"/>
      <c r="MV32" s="470"/>
      <c r="MW32" s="470"/>
      <c r="MX32" s="470"/>
      <c r="MY32" s="470"/>
      <c r="MZ32" s="470"/>
      <c r="NA32" s="470"/>
      <c r="NB32" s="470"/>
      <c r="NC32" s="470"/>
      <c r="ND32" s="470"/>
      <c r="NE32" s="470"/>
      <c r="NF32" s="470"/>
      <c r="NG32" s="470"/>
      <c r="NH32" s="470"/>
      <c r="NI32" s="470"/>
      <c r="NJ32" s="470"/>
      <c r="NK32" s="470"/>
      <c r="NL32" s="470"/>
      <c r="NM32" s="470"/>
      <c r="NN32" s="470"/>
      <c r="NO32" s="470"/>
      <c r="NP32" s="470"/>
      <c r="NQ32" s="470"/>
      <c r="NR32" s="470"/>
      <c r="NS32" s="470"/>
      <c r="NT32" s="470"/>
      <c r="NU32" s="470"/>
      <c r="NV32" s="470"/>
      <c r="NW32" s="470"/>
      <c r="NX32" s="470"/>
      <c r="NY32" s="470"/>
      <c r="NZ32" s="470"/>
      <c r="OA32" s="470"/>
      <c r="OB32" s="470"/>
      <c r="OC32" s="470"/>
      <c r="OD32" s="470"/>
      <c r="OE32" s="470"/>
      <c r="OF32" s="470"/>
      <c r="OG32" s="470"/>
      <c r="OH32" s="470"/>
      <c r="OI32" s="470"/>
      <c r="OJ32" s="470"/>
      <c r="OK32" s="470"/>
      <c r="OL32" s="470"/>
      <c r="OM32" s="470"/>
      <c r="ON32" s="470"/>
      <c r="OO32" s="470"/>
      <c r="OP32" s="470"/>
      <c r="OQ32" s="470"/>
      <c r="OR32" s="470"/>
      <c r="OS32" s="470"/>
      <c r="OT32" s="470"/>
      <c r="OU32" s="470"/>
      <c r="OV32" s="470"/>
      <c r="OW32" s="470"/>
      <c r="OX32" s="470"/>
      <c r="OY32" s="470"/>
      <c r="OZ32" s="470"/>
      <c r="PA32" s="470"/>
      <c r="PB32" s="470"/>
      <c r="PC32" s="470"/>
      <c r="PD32" s="470"/>
      <c r="PE32" s="470"/>
      <c r="PF32" s="470"/>
      <c r="PG32" s="470"/>
      <c r="PH32" s="470"/>
      <c r="PI32" s="470"/>
      <c r="PJ32" s="470"/>
      <c r="PK32" s="470"/>
      <c r="PL32" s="470"/>
      <c r="PM32" s="470"/>
      <c r="PN32" s="470"/>
      <c r="PO32" s="470"/>
      <c r="PP32" s="470"/>
      <c r="PQ32" s="470"/>
      <c r="PR32" s="470"/>
      <c r="PS32" s="470"/>
      <c r="PT32" s="470"/>
      <c r="PU32" s="470"/>
      <c r="PV32" s="470"/>
      <c r="PW32" s="470"/>
      <c r="PX32" s="470"/>
      <c r="PY32" s="470"/>
      <c r="PZ32" s="470"/>
      <c r="QA32" s="470"/>
      <c r="QB32" s="470"/>
      <c r="QC32" s="470"/>
      <c r="QD32" s="470"/>
      <c r="QE32" s="470"/>
      <c r="QF32" s="470"/>
      <c r="QG32" s="470"/>
      <c r="QH32" s="470"/>
      <c r="QI32" s="470"/>
      <c r="QJ32" s="470"/>
      <c r="QK32" s="470"/>
      <c r="QL32" s="470"/>
      <c r="QM32" s="470"/>
      <c r="QN32" s="470"/>
      <c r="QO32" s="470"/>
      <c r="QP32" s="470"/>
      <c r="QQ32" s="470"/>
      <c r="QR32" s="470"/>
      <c r="QS32" s="470"/>
      <c r="QT32" s="470"/>
      <c r="QU32" s="470"/>
      <c r="QV32" s="470"/>
      <c r="QW32" s="470"/>
      <c r="QX32" s="470"/>
      <c r="QY32" s="470"/>
      <c r="QZ32" s="470"/>
      <c r="RA32" s="470"/>
      <c r="RB32" s="470"/>
      <c r="RC32" s="470"/>
      <c r="RD32" s="470"/>
      <c r="RE32" s="470"/>
      <c r="RF32" s="470"/>
      <c r="RG32" s="470"/>
      <c r="RH32" s="470"/>
      <c r="RI32" s="470"/>
      <c r="RJ32" s="470"/>
      <c r="RK32" s="470"/>
      <c r="RL32" s="470"/>
      <c r="RM32" s="470"/>
      <c r="RN32" s="470"/>
      <c r="RO32" s="470"/>
      <c r="RP32" s="470"/>
      <c r="RQ32" s="470"/>
      <c r="RR32" s="470"/>
      <c r="RS32" s="470"/>
      <c r="RT32" s="470"/>
      <c r="RU32" s="470"/>
      <c r="RV32" s="470"/>
      <c r="RW32" s="470"/>
      <c r="RX32" s="470"/>
      <c r="RY32" s="470"/>
      <c r="RZ32" s="470"/>
      <c r="SA32" s="470"/>
      <c r="SB32" s="470"/>
      <c r="SC32" s="470"/>
      <c r="SD32" s="470"/>
      <c r="SE32" s="470"/>
      <c r="SF32" s="470"/>
      <c r="SG32" s="470"/>
      <c r="SH32" s="470"/>
      <c r="SI32" s="470"/>
      <c r="SJ32" s="470"/>
      <c r="SK32" s="470"/>
      <c r="SL32" s="470"/>
      <c r="SM32" s="470"/>
      <c r="SN32" s="470"/>
      <c r="SO32" s="470"/>
      <c r="SP32" s="470"/>
      <c r="SQ32" s="470"/>
      <c r="SR32" s="470"/>
      <c r="SS32" s="470"/>
      <c r="ST32" s="470"/>
      <c r="SU32" s="470"/>
      <c r="SV32" s="470"/>
      <c r="SW32" s="470"/>
      <c r="SX32" s="470"/>
      <c r="SY32" s="470"/>
      <c r="SZ32" s="470"/>
      <c r="TA32" s="470"/>
      <c r="TB32" s="470"/>
      <c r="TC32" s="470"/>
      <c r="TD32" s="470"/>
      <c r="TE32" s="470"/>
      <c r="TF32" s="470"/>
      <c r="TG32" s="470"/>
      <c r="TH32" s="470"/>
      <c r="TI32" s="470"/>
      <c r="TJ32" s="470"/>
      <c r="TK32" s="470"/>
      <c r="TL32" s="470"/>
      <c r="TM32" s="470"/>
      <c r="TN32" s="470"/>
      <c r="TO32" s="470"/>
      <c r="TP32" s="470"/>
      <c r="TQ32" s="470"/>
      <c r="TR32" s="470"/>
      <c r="TS32" s="470"/>
      <c r="TT32" s="470"/>
      <c r="TU32" s="470"/>
      <c r="TV32" s="470"/>
      <c r="TW32" s="470"/>
      <c r="TX32" s="470"/>
      <c r="TY32" s="470"/>
      <c r="TZ32" s="470"/>
      <c r="UA32" s="470"/>
      <c r="UB32" s="470"/>
      <c r="UC32" s="470"/>
      <c r="UD32" s="470"/>
      <c r="UE32" s="470"/>
      <c r="UF32" s="470"/>
      <c r="UG32" s="470"/>
      <c r="UH32" s="470"/>
      <c r="UI32" s="470"/>
      <c r="UJ32" s="470"/>
      <c r="UK32" s="470"/>
      <c r="UL32" s="470"/>
      <c r="UM32" s="470"/>
      <c r="UN32" s="470"/>
      <c r="UO32" s="470"/>
      <c r="UP32" s="470"/>
      <c r="UQ32" s="470"/>
      <c r="UR32" s="470"/>
      <c r="US32" s="470"/>
      <c r="UT32" s="470"/>
      <c r="UU32" s="470"/>
      <c r="UV32" s="470"/>
      <c r="UW32" s="470"/>
      <c r="UX32" s="470"/>
      <c r="UY32" s="470"/>
      <c r="UZ32" s="470"/>
      <c r="VA32" s="470"/>
      <c r="VB32" s="470"/>
      <c r="VC32" s="470"/>
      <c r="VD32" s="470"/>
      <c r="VE32" s="470"/>
      <c r="VF32" s="470"/>
      <c r="VG32" s="470"/>
      <c r="VH32" s="470"/>
      <c r="VI32" s="470"/>
      <c r="VJ32" s="470"/>
      <c r="VK32" s="470"/>
      <c r="VL32" s="470"/>
      <c r="VM32" s="470"/>
      <c r="VN32" s="470"/>
      <c r="VO32" s="470"/>
      <c r="VP32" s="470"/>
      <c r="VQ32" s="470"/>
      <c r="VR32" s="470"/>
      <c r="VS32" s="470"/>
      <c r="VT32" s="470"/>
      <c r="VU32" s="470"/>
      <c r="VV32" s="470"/>
      <c r="VW32" s="470"/>
      <c r="VX32" s="470"/>
      <c r="VY32" s="470"/>
      <c r="VZ32" s="470"/>
      <c r="WA32" s="470"/>
      <c r="WB32" s="470"/>
      <c r="WC32" s="470"/>
      <c r="WD32" s="470"/>
      <c r="WE32" s="470"/>
      <c r="WF32" s="470"/>
      <c r="WG32" s="470"/>
      <c r="WH32" s="470"/>
      <c r="WI32" s="470"/>
      <c r="WJ32" s="470"/>
      <c r="WK32" s="470"/>
      <c r="WL32" s="470"/>
      <c r="WM32" s="470"/>
      <c r="WN32" s="470"/>
      <c r="WO32" s="470"/>
      <c r="WP32" s="470"/>
      <c r="WQ32" s="470"/>
      <c r="WR32" s="470"/>
      <c r="WS32" s="470"/>
      <c r="WT32" s="470"/>
      <c r="WU32" s="470"/>
      <c r="WV32" s="470"/>
      <c r="WW32" s="470"/>
      <c r="WX32" s="470"/>
      <c r="WY32" s="470"/>
      <c r="WZ32" s="470"/>
      <c r="XA32" s="470"/>
      <c r="XB32" s="470"/>
      <c r="XC32" s="470"/>
      <c r="XD32" s="470"/>
      <c r="XE32" s="470"/>
      <c r="XF32" s="470"/>
      <c r="XG32" s="470"/>
      <c r="XH32" s="470"/>
      <c r="XI32" s="470"/>
      <c r="XJ32" s="470"/>
      <c r="XK32" s="470"/>
      <c r="XL32" s="470"/>
      <c r="XM32" s="470"/>
      <c r="XN32" s="470"/>
      <c r="XO32" s="470"/>
      <c r="XP32" s="470"/>
      <c r="XQ32" s="470"/>
      <c r="XR32" s="470"/>
      <c r="XS32" s="470"/>
      <c r="XT32" s="470"/>
      <c r="XU32" s="470"/>
      <c r="XV32" s="470"/>
      <c r="XW32" s="470"/>
      <c r="XX32" s="470"/>
      <c r="XY32" s="470"/>
      <c r="XZ32" s="470"/>
      <c r="YA32" s="470"/>
      <c r="YB32" s="470"/>
      <c r="YC32" s="470"/>
      <c r="YD32" s="470"/>
      <c r="YE32" s="470"/>
      <c r="YF32" s="470"/>
      <c r="YG32" s="470"/>
      <c r="YH32" s="470"/>
      <c r="YI32" s="470"/>
      <c r="YJ32" s="470"/>
      <c r="YK32" s="470"/>
      <c r="YL32" s="470"/>
      <c r="YM32" s="470"/>
      <c r="YN32" s="470"/>
      <c r="YO32" s="470"/>
      <c r="YP32" s="470"/>
      <c r="YQ32" s="470"/>
      <c r="YR32" s="470"/>
      <c r="YS32" s="470"/>
      <c r="YT32" s="470"/>
      <c r="YU32" s="470"/>
      <c r="YV32" s="470"/>
      <c r="YW32" s="470"/>
      <c r="YX32" s="470"/>
      <c r="YY32" s="470"/>
      <c r="YZ32" s="470"/>
      <c r="ZA32" s="470"/>
      <c r="ZB32" s="470"/>
      <c r="ZC32" s="470"/>
      <c r="ZD32" s="470"/>
      <c r="ZE32" s="470"/>
      <c r="ZF32" s="470"/>
      <c r="ZG32" s="470"/>
      <c r="ZH32" s="470"/>
      <c r="ZI32" s="470"/>
      <c r="ZJ32" s="470"/>
      <c r="ZK32" s="470"/>
      <c r="ZL32" s="470"/>
      <c r="ZM32" s="470"/>
      <c r="ZN32" s="470"/>
      <c r="ZO32" s="470"/>
      <c r="ZP32" s="470"/>
      <c r="ZQ32" s="470"/>
      <c r="ZR32" s="470"/>
      <c r="ZS32" s="470"/>
      <c r="ZT32" s="470"/>
      <c r="ZU32" s="470"/>
      <c r="ZV32" s="470"/>
      <c r="ZW32" s="470"/>
      <c r="ZX32" s="470"/>
      <c r="ZY32" s="470"/>
      <c r="ZZ32" s="470"/>
      <c r="AAA32" s="470"/>
      <c r="AAB32" s="470"/>
      <c r="AAC32" s="470"/>
      <c r="AAD32" s="470"/>
      <c r="AAE32" s="470"/>
      <c r="AAF32" s="470"/>
      <c r="AAG32" s="470"/>
      <c r="AAH32" s="470"/>
      <c r="AAI32" s="470"/>
      <c r="AAJ32" s="470"/>
      <c r="AAK32" s="470"/>
      <c r="AAL32" s="470"/>
      <c r="AAM32" s="470"/>
      <c r="AAN32" s="470"/>
      <c r="AAO32" s="470"/>
      <c r="AAP32" s="470"/>
      <c r="AAQ32" s="470"/>
      <c r="AAR32" s="470"/>
      <c r="AAS32" s="470"/>
      <c r="AAT32" s="470"/>
      <c r="AAU32" s="470"/>
      <c r="AAV32" s="470"/>
      <c r="AAW32" s="470"/>
      <c r="AAX32" s="470"/>
      <c r="AAY32" s="470"/>
      <c r="AAZ32" s="470"/>
      <c r="ABA32" s="470"/>
      <c r="ABB32" s="470"/>
      <c r="ABC32" s="470"/>
      <c r="ABD32" s="470"/>
      <c r="ABE32" s="470"/>
      <c r="ABF32" s="470"/>
      <c r="ABG32" s="470"/>
      <c r="ABH32" s="470"/>
      <c r="ABI32" s="470"/>
      <c r="ABJ32" s="470"/>
      <c r="ABK32" s="470"/>
      <c r="ABL32" s="470"/>
      <c r="ABM32" s="470"/>
      <c r="ABN32" s="470"/>
      <c r="ABO32" s="470"/>
      <c r="ABP32" s="470"/>
      <c r="ABQ32" s="470"/>
      <c r="ABR32" s="470"/>
      <c r="ABS32" s="470"/>
      <c r="ABT32" s="470"/>
      <c r="ABU32" s="470"/>
      <c r="ABV32" s="470"/>
      <c r="ABW32" s="470"/>
      <c r="ABX32" s="470"/>
      <c r="ABY32" s="470"/>
      <c r="ABZ32" s="470"/>
      <c r="ACA32" s="470"/>
      <c r="ACB32" s="470"/>
      <c r="ACC32" s="470"/>
      <c r="ACD32" s="470"/>
      <c r="ACE32" s="470"/>
      <c r="ACF32" s="470"/>
      <c r="ACG32" s="470"/>
      <c r="ACH32" s="470"/>
      <c r="ACI32" s="470"/>
      <c r="ACJ32" s="470"/>
      <c r="ACK32" s="470"/>
      <c r="ACL32" s="470"/>
      <c r="ACM32" s="470"/>
      <c r="ACN32" s="470"/>
      <c r="ACO32" s="470"/>
      <c r="ACP32" s="470"/>
      <c r="ACQ32" s="470"/>
      <c r="ACR32" s="470"/>
      <c r="ACS32" s="470"/>
      <c r="ACT32" s="470"/>
      <c r="ACU32" s="470"/>
      <c r="ACV32" s="470"/>
      <c r="ACW32" s="470"/>
      <c r="ACX32" s="470"/>
      <c r="ACY32" s="470"/>
      <c r="ACZ32" s="470"/>
      <c r="ADA32" s="470"/>
      <c r="ADB32" s="470"/>
      <c r="ADC32" s="470"/>
      <c r="ADD32" s="470"/>
      <c r="ADE32" s="470"/>
      <c r="ADF32" s="470"/>
      <c r="ADG32" s="470"/>
      <c r="ADH32" s="470"/>
      <c r="ADI32" s="470"/>
      <c r="ADJ32" s="470"/>
      <c r="ADK32" s="470"/>
      <c r="ADL32" s="470"/>
      <c r="ADM32" s="470"/>
      <c r="ADN32" s="470"/>
      <c r="ADO32" s="470"/>
      <c r="ADP32" s="470"/>
      <c r="ADQ32" s="470"/>
      <c r="ADR32" s="470"/>
      <c r="ADS32" s="470"/>
      <c r="ADT32" s="470"/>
      <c r="ADU32" s="470"/>
      <c r="ADV32" s="470"/>
      <c r="ADW32" s="470"/>
      <c r="ADX32" s="470"/>
      <c r="ADY32" s="470"/>
      <c r="ADZ32" s="470"/>
      <c r="AEA32" s="470"/>
      <c r="AEB32" s="470"/>
      <c r="AEC32" s="470"/>
      <c r="AED32" s="470"/>
      <c r="AEE32" s="470"/>
      <c r="AEF32" s="470"/>
      <c r="AEG32" s="470"/>
      <c r="AEH32" s="470"/>
      <c r="AEI32" s="470"/>
      <c r="AEJ32" s="470"/>
      <c r="AEK32" s="470"/>
      <c r="AEL32" s="470"/>
      <c r="AEM32" s="470"/>
      <c r="AEN32" s="470"/>
      <c r="AEO32" s="470"/>
      <c r="AEP32" s="470"/>
      <c r="AEQ32" s="470"/>
      <c r="AER32" s="470"/>
      <c r="AES32" s="470"/>
      <c r="AET32" s="470"/>
      <c r="AEU32" s="470"/>
      <c r="AEV32" s="470"/>
      <c r="AEW32" s="470"/>
      <c r="AEX32" s="470"/>
      <c r="AEY32" s="470"/>
      <c r="AEZ32" s="470"/>
      <c r="AFA32" s="470"/>
      <c r="AFB32" s="470"/>
      <c r="AFC32" s="470"/>
      <c r="AFD32" s="470"/>
      <c r="AFE32" s="470"/>
      <c r="AFF32" s="470"/>
      <c r="AFG32" s="470"/>
      <c r="AFH32" s="470"/>
      <c r="AFI32" s="470"/>
      <c r="AFJ32" s="470"/>
      <c r="AFK32" s="470"/>
      <c r="AFL32" s="470"/>
      <c r="AFM32" s="470"/>
      <c r="AFN32" s="470"/>
      <c r="AFO32" s="470"/>
      <c r="AFP32" s="470"/>
      <c r="AFQ32" s="470"/>
      <c r="AFR32" s="470"/>
      <c r="AFS32" s="470"/>
      <c r="AFT32" s="470"/>
      <c r="AFU32" s="470"/>
      <c r="AFV32" s="470"/>
      <c r="AFW32" s="470"/>
      <c r="AFX32" s="470"/>
      <c r="AFY32" s="470"/>
      <c r="AFZ32" s="470"/>
      <c r="AGA32" s="470"/>
      <c r="AGB32" s="470"/>
      <c r="AGC32" s="470"/>
      <c r="AGD32" s="470"/>
      <c r="AGE32" s="470"/>
      <c r="AGF32" s="470"/>
      <c r="AGG32" s="470"/>
      <c r="AGH32" s="470"/>
      <c r="AGI32" s="470"/>
      <c r="AGJ32" s="470"/>
      <c r="AGK32" s="470"/>
      <c r="AGL32" s="470"/>
      <c r="AGM32" s="470"/>
      <c r="AGN32" s="470"/>
      <c r="AGO32" s="470"/>
      <c r="AGP32" s="470"/>
      <c r="AGQ32" s="470"/>
      <c r="AGR32" s="470"/>
      <c r="AGS32" s="470"/>
      <c r="AGT32" s="470"/>
      <c r="AGU32" s="470"/>
      <c r="AGV32" s="470"/>
      <c r="AGW32" s="470"/>
      <c r="AGX32" s="470"/>
      <c r="AGY32" s="470"/>
      <c r="AGZ32" s="470"/>
      <c r="AHA32" s="470"/>
      <c r="AHB32" s="470"/>
      <c r="AHC32" s="470"/>
      <c r="AHD32" s="470"/>
      <c r="AHE32" s="470"/>
      <c r="AHF32" s="470"/>
      <c r="AHG32" s="470"/>
      <c r="AHH32" s="470"/>
      <c r="AHI32" s="470"/>
      <c r="AHJ32" s="470"/>
      <c r="AHK32" s="470"/>
      <c r="AHL32" s="470"/>
      <c r="AHM32" s="470"/>
      <c r="AHN32" s="470"/>
      <c r="AHO32" s="470"/>
      <c r="AHP32" s="470"/>
      <c r="AHQ32" s="470"/>
      <c r="AHR32" s="470"/>
      <c r="AHS32" s="470"/>
      <c r="AHT32" s="470"/>
      <c r="AHU32" s="470"/>
      <c r="AHV32" s="470"/>
      <c r="AHW32" s="470"/>
      <c r="AHX32" s="470"/>
      <c r="AHY32" s="470"/>
      <c r="AHZ32" s="470"/>
      <c r="AIA32" s="470"/>
      <c r="AIB32" s="470"/>
      <c r="AIC32" s="470"/>
      <c r="AID32" s="470"/>
      <c r="AIE32" s="470"/>
      <c r="AIF32" s="470"/>
      <c r="AIG32" s="470"/>
      <c r="AIH32" s="470"/>
      <c r="AII32" s="470"/>
      <c r="AIJ32" s="470"/>
      <c r="AIK32" s="470"/>
      <c r="AIL32" s="470"/>
      <c r="AIM32" s="470"/>
      <c r="AIN32" s="470"/>
      <c r="AIO32" s="470"/>
      <c r="AIP32" s="470"/>
      <c r="AIQ32" s="470"/>
      <c r="AIR32" s="470"/>
      <c r="AIS32" s="470"/>
      <c r="AIT32" s="470"/>
      <c r="AIU32" s="470"/>
      <c r="AIV32" s="470"/>
      <c r="AIW32" s="470"/>
      <c r="AIX32" s="470"/>
      <c r="AIY32" s="470"/>
      <c r="AIZ32" s="470"/>
      <c r="AJA32" s="470"/>
      <c r="AJB32" s="470"/>
      <c r="AJC32" s="470"/>
      <c r="AJD32" s="470"/>
      <c r="AJE32" s="470"/>
      <c r="AJF32" s="470"/>
      <c r="AJG32" s="470"/>
      <c r="AJH32" s="470"/>
      <c r="AJI32" s="470"/>
      <c r="AJJ32" s="470"/>
      <c r="AJK32" s="470"/>
      <c r="AJL32" s="470"/>
      <c r="AJM32" s="470"/>
      <c r="AJN32" s="470"/>
      <c r="AJO32" s="470"/>
      <c r="AJP32" s="470"/>
      <c r="AJQ32" s="470"/>
      <c r="AJR32" s="470"/>
      <c r="AJS32" s="470"/>
      <c r="AJT32" s="470"/>
      <c r="AJU32" s="470"/>
      <c r="AJV32" s="470"/>
      <c r="AJW32" s="470"/>
      <c r="AJX32" s="470"/>
      <c r="AJY32" s="470"/>
      <c r="AJZ32" s="470"/>
      <c r="AKA32" s="470"/>
      <c r="AKB32" s="470"/>
      <c r="AKC32" s="470"/>
      <c r="AKD32" s="470"/>
      <c r="AKE32" s="470"/>
      <c r="AKF32" s="470"/>
      <c r="AKG32" s="470"/>
      <c r="AKH32" s="470"/>
      <c r="AKI32" s="470"/>
      <c r="AKJ32" s="470"/>
      <c r="AKK32" s="470"/>
      <c r="AKL32" s="470"/>
      <c r="AKM32" s="470"/>
      <c r="AKN32" s="470"/>
      <c r="AKO32" s="470"/>
      <c r="AKP32" s="470"/>
      <c r="AKQ32" s="470"/>
      <c r="AKR32" s="470"/>
      <c r="AKS32" s="470"/>
      <c r="AKT32" s="470"/>
      <c r="AKU32" s="470"/>
      <c r="AKV32" s="470"/>
      <c r="AKW32" s="470"/>
      <c r="AKX32" s="470"/>
      <c r="AKY32" s="470"/>
      <c r="AKZ32" s="470"/>
      <c r="ALA32" s="470"/>
      <c r="ALB32" s="470"/>
      <c r="ALC32" s="470"/>
      <c r="ALD32" s="470"/>
      <c r="ALE32" s="470"/>
      <c r="ALF32" s="470"/>
      <c r="ALG32" s="470"/>
      <c r="ALH32" s="470"/>
      <c r="ALI32" s="470"/>
      <c r="ALJ32" s="470"/>
      <c r="ALK32" s="470"/>
      <c r="ALL32" s="470"/>
      <c r="ALM32" s="470"/>
      <c r="ALN32" s="470"/>
      <c r="ALO32" s="470"/>
      <c r="ALP32" s="470"/>
      <c r="ALQ32" s="470"/>
      <c r="ALR32" s="470"/>
    </row>
    <row r="33" spans="1:1006" s="469" customFormat="1">
      <c r="A33" s="524"/>
      <c r="B33" s="572" t="s">
        <v>31</v>
      </c>
      <c r="C33" s="526"/>
      <c r="D33" s="441"/>
      <c r="E33" s="441"/>
      <c r="F33" s="441"/>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0"/>
      <c r="CO33" s="470"/>
      <c r="CP33" s="470"/>
      <c r="CQ33" s="470"/>
      <c r="CR33" s="470"/>
      <c r="CS33" s="470"/>
      <c r="CT33" s="470"/>
      <c r="CU33" s="470"/>
      <c r="CV33" s="470"/>
      <c r="CW33" s="470"/>
      <c r="CX33" s="470"/>
      <c r="CY33" s="470"/>
      <c r="CZ33" s="470"/>
      <c r="DA33" s="470"/>
      <c r="DB33" s="470"/>
      <c r="DC33" s="470"/>
      <c r="DD33" s="470"/>
      <c r="DE33" s="470"/>
      <c r="DF33" s="470"/>
      <c r="DG33" s="470"/>
      <c r="DH33" s="470"/>
      <c r="DI33" s="470"/>
      <c r="DJ33" s="470"/>
      <c r="DK33" s="470"/>
      <c r="DL33" s="470"/>
      <c r="DM33" s="470"/>
      <c r="DN33" s="470"/>
      <c r="DO33" s="470"/>
      <c r="DP33" s="470"/>
      <c r="DQ33" s="470"/>
      <c r="DR33" s="470"/>
      <c r="DS33" s="470"/>
      <c r="DT33" s="470"/>
      <c r="DU33" s="470"/>
      <c r="DV33" s="470"/>
      <c r="DW33" s="470"/>
      <c r="DX33" s="470"/>
      <c r="DY33" s="470"/>
      <c r="DZ33" s="470"/>
      <c r="EA33" s="470"/>
      <c r="EB33" s="470"/>
      <c r="EC33" s="470"/>
      <c r="ED33" s="470"/>
      <c r="EE33" s="470"/>
      <c r="EF33" s="470"/>
      <c r="EG33" s="470"/>
      <c r="EH33" s="470"/>
      <c r="EI33" s="470"/>
      <c r="EJ33" s="470"/>
      <c r="EK33" s="470"/>
      <c r="EL33" s="470"/>
      <c r="EM33" s="470"/>
      <c r="EN33" s="470"/>
      <c r="EO33" s="470"/>
      <c r="EP33" s="470"/>
      <c r="EQ33" s="470"/>
      <c r="ER33" s="470"/>
      <c r="ES33" s="470"/>
      <c r="ET33" s="470"/>
      <c r="EU33" s="470"/>
      <c r="EV33" s="470"/>
      <c r="EW33" s="470"/>
      <c r="EX33" s="470"/>
      <c r="EY33" s="470"/>
      <c r="EZ33" s="470"/>
      <c r="FA33" s="470"/>
      <c r="FB33" s="470"/>
      <c r="FC33" s="470"/>
      <c r="FD33" s="470"/>
      <c r="FE33" s="470"/>
      <c r="FF33" s="470"/>
      <c r="FG33" s="470"/>
      <c r="FH33" s="470"/>
      <c r="FI33" s="470"/>
      <c r="FJ33" s="470"/>
      <c r="FK33" s="470"/>
      <c r="FL33" s="470"/>
      <c r="FM33" s="470"/>
      <c r="FN33" s="470"/>
      <c r="FO33" s="470"/>
      <c r="FP33" s="470"/>
      <c r="FQ33" s="470"/>
      <c r="FR33" s="470"/>
      <c r="FS33" s="470"/>
      <c r="FT33" s="470"/>
      <c r="FU33" s="470"/>
      <c r="FV33" s="470"/>
      <c r="FW33" s="470"/>
      <c r="FX33" s="470"/>
      <c r="FY33" s="470"/>
      <c r="FZ33" s="470"/>
      <c r="GA33" s="470"/>
      <c r="GB33" s="470"/>
      <c r="GC33" s="470"/>
      <c r="GD33" s="470"/>
      <c r="GE33" s="470"/>
      <c r="GF33" s="470"/>
      <c r="GG33" s="470"/>
      <c r="GH33" s="470"/>
      <c r="GI33" s="470"/>
      <c r="GJ33" s="470"/>
      <c r="GK33" s="470"/>
      <c r="GL33" s="470"/>
      <c r="GM33" s="470"/>
      <c r="GN33" s="470"/>
      <c r="GO33" s="470"/>
      <c r="GP33" s="470"/>
      <c r="GQ33" s="470"/>
      <c r="GR33" s="470"/>
      <c r="GS33" s="470"/>
      <c r="GT33" s="470"/>
      <c r="GU33" s="470"/>
      <c r="GV33" s="470"/>
      <c r="GW33" s="470"/>
      <c r="GX33" s="470"/>
      <c r="GY33" s="470"/>
      <c r="GZ33" s="470"/>
      <c r="HA33" s="470"/>
      <c r="HB33" s="470"/>
      <c r="HC33" s="470"/>
      <c r="HD33" s="470"/>
      <c r="HE33" s="470"/>
      <c r="HF33" s="470"/>
      <c r="HG33" s="470"/>
      <c r="HH33" s="470"/>
      <c r="HI33" s="470"/>
      <c r="HJ33" s="470"/>
      <c r="HK33" s="470"/>
      <c r="HL33" s="470"/>
      <c r="HM33" s="470"/>
      <c r="HN33" s="470"/>
      <c r="HO33" s="470"/>
      <c r="HP33" s="470"/>
      <c r="HQ33" s="470"/>
      <c r="HR33" s="470"/>
      <c r="HS33" s="470"/>
      <c r="HT33" s="470"/>
      <c r="HU33" s="470"/>
      <c r="HV33" s="470"/>
      <c r="HW33" s="470"/>
      <c r="HX33" s="470"/>
      <c r="HY33" s="470"/>
      <c r="HZ33" s="470"/>
      <c r="IA33" s="470"/>
      <c r="IB33" s="470"/>
      <c r="IC33" s="470"/>
      <c r="ID33" s="470"/>
      <c r="IE33" s="470"/>
      <c r="IF33" s="470"/>
      <c r="IG33" s="470"/>
      <c r="IH33" s="470"/>
      <c r="II33" s="470"/>
      <c r="IJ33" s="470"/>
      <c r="IK33" s="470"/>
      <c r="IL33" s="470"/>
      <c r="IM33" s="470"/>
      <c r="IN33" s="470"/>
      <c r="IO33" s="470"/>
      <c r="IP33" s="470"/>
      <c r="IQ33" s="470"/>
      <c r="IR33" s="470"/>
      <c r="IS33" s="470"/>
      <c r="IT33" s="470"/>
      <c r="IU33" s="470"/>
      <c r="IV33" s="470"/>
      <c r="IW33" s="470"/>
      <c r="IX33" s="470"/>
      <c r="IY33" s="470"/>
      <c r="IZ33" s="470"/>
      <c r="JA33" s="470"/>
      <c r="JB33" s="470"/>
      <c r="JC33" s="470"/>
      <c r="JD33" s="470"/>
      <c r="JE33" s="470"/>
      <c r="JF33" s="470"/>
      <c r="JG33" s="470"/>
      <c r="JH33" s="470"/>
      <c r="JI33" s="470"/>
      <c r="JJ33" s="470"/>
      <c r="JK33" s="470"/>
      <c r="JL33" s="470"/>
      <c r="JM33" s="470"/>
      <c r="JN33" s="470"/>
      <c r="JO33" s="470"/>
      <c r="JP33" s="470"/>
      <c r="JQ33" s="470"/>
      <c r="JR33" s="470"/>
      <c r="JS33" s="470"/>
      <c r="JT33" s="470"/>
      <c r="JU33" s="470"/>
      <c r="JV33" s="470"/>
      <c r="JW33" s="470"/>
      <c r="JX33" s="470"/>
      <c r="JY33" s="470"/>
      <c r="JZ33" s="470"/>
      <c r="KA33" s="470"/>
      <c r="KB33" s="470"/>
      <c r="KC33" s="470"/>
      <c r="KD33" s="470"/>
      <c r="KE33" s="470"/>
      <c r="KF33" s="470"/>
      <c r="KG33" s="470"/>
      <c r="KH33" s="470"/>
      <c r="KI33" s="470"/>
      <c r="KJ33" s="470"/>
      <c r="KK33" s="470"/>
      <c r="KL33" s="470"/>
      <c r="KM33" s="470"/>
      <c r="KN33" s="470"/>
      <c r="KO33" s="470"/>
      <c r="KP33" s="470"/>
      <c r="KQ33" s="470"/>
      <c r="KR33" s="470"/>
      <c r="KS33" s="470"/>
      <c r="KT33" s="470"/>
      <c r="KU33" s="470"/>
      <c r="KV33" s="470"/>
      <c r="KW33" s="470"/>
      <c r="KX33" s="470"/>
      <c r="KY33" s="470"/>
      <c r="KZ33" s="470"/>
      <c r="LA33" s="470"/>
      <c r="LB33" s="470"/>
      <c r="LC33" s="470"/>
      <c r="LD33" s="470"/>
      <c r="LE33" s="470"/>
      <c r="LF33" s="470"/>
      <c r="LG33" s="470"/>
      <c r="LH33" s="470"/>
      <c r="LI33" s="470"/>
      <c r="LJ33" s="470"/>
      <c r="LK33" s="470"/>
      <c r="LL33" s="470"/>
      <c r="LM33" s="470"/>
      <c r="LN33" s="470"/>
      <c r="LO33" s="470"/>
      <c r="LP33" s="470"/>
      <c r="LQ33" s="470"/>
      <c r="LR33" s="470"/>
      <c r="LS33" s="470"/>
      <c r="LT33" s="470"/>
      <c r="LU33" s="470"/>
      <c r="LV33" s="470"/>
      <c r="LW33" s="470"/>
      <c r="LX33" s="470"/>
      <c r="LY33" s="470"/>
      <c r="LZ33" s="470"/>
      <c r="MA33" s="470"/>
      <c r="MB33" s="470"/>
      <c r="MC33" s="470"/>
      <c r="MD33" s="470"/>
      <c r="ME33" s="470"/>
      <c r="MF33" s="470"/>
      <c r="MG33" s="470"/>
      <c r="MH33" s="470"/>
      <c r="MI33" s="470"/>
      <c r="MJ33" s="470"/>
      <c r="MK33" s="470"/>
      <c r="ML33" s="470"/>
      <c r="MM33" s="470"/>
      <c r="MN33" s="470"/>
      <c r="MO33" s="470"/>
      <c r="MP33" s="470"/>
      <c r="MQ33" s="470"/>
      <c r="MR33" s="470"/>
      <c r="MS33" s="470"/>
      <c r="MT33" s="470"/>
      <c r="MU33" s="470"/>
      <c r="MV33" s="470"/>
      <c r="MW33" s="470"/>
      <c r="MX33" s="470"/>
      <c r="MY33" s="470"/>
      <c r="MZ33" s="470"/>
      <c r="NA33" s="470"/>
      <c r="NB33" s="470"/>
      <c r="NC33" s="470"/>
      <c r="ND33" s="470"/>
      <c r="NE33" s="470"/>
      <c r="NF33" s="470"/>
      <c r="NG33" s="470"/>
      <c r="NH33" s="470"/>
      <c r="NI33" s="470"/>
      <c r="NJ33" s="470"/>
      <c r="NK33" s="470"/>
      <c r="NL33" s="470"/>
      <c r="NM33" s="470"/>
      <c r="NN33" s="470"/>
      <c r="NO33" s="470"/>
      <c r="NP33" s="470"/>
      <c r="NQ33" s="470"/>
      <c r="NR33" s="470"/>
      <c r="NS33" s="470"/>
      <c r="NT33" s="470"/>
      <c r="NU33" s="470"/>
      <c r="NV33" s="470"/>
      <c r="NW33" s="470"/>
      <c r="NX33" s="470"/>
      <c r="NY33" s="470"/>
      <c r="NZ33" s="470"/>
      <c r="OA33" s="470"/>
      <c r="OB33" s="470"/>
      <c r="OC33" s="470"/>
      <c r="OD33" s="470"/>
      <c r="OE33" s="470"/>
      <c r="OF33" s="470"/>
      <c r="OG33" s="470"/>
      <c r="OH33" s="470"/>
      <c r="OI33" s="470"/>
      <c r="OJ33" s="470"/>
      <c r="OK33" s="470"/>
      <c r="OL33" s="470"/>
      <c r="OM33" s="470"/>
      <c r="ON33" s="470"/>
      <c r="OO33" s="470"/>
      <c r="OP33" s="470"/>
      <c r="OQ33" s="470"/>
      <c r="OR33" s="470"/>
      <c r="OS33" s="470"/>
      <c r="OT33" s="470"/>
      <c r="OU33" s="470"/>
      <c r="OV33" s="470"/>
      <c r="OW33" s="470"/>
      <c r="OX33" s="470"/>
      <c r="OY33" s="470"/>
      <c r="OZ33" s="470"/>
      <c r="PA33" s="470"/>
      <c r="PB33" s="470"/>
      <c r="PC33" s="470"/>
      <c r="PD33" s="470"/>
      <c r="PE33" s="470"/>
      <c r="PF33" s="470"/>
      <c r="PG33" s="470"/>
      <c r="PH33" s="470"/>
      <c r="PI33" s="470"/>
      <c r="PJ33" s="470"/>
      <c r="PK33" s="470"/>
      <c r="PL33" s="470"/>
      <c r="PM33" s="470"/>
      <c r="PN33" s="470"/>
      <c r="PO33" s="470"/>
      <c r="PP33" s="470"/>
      <c r="PQ33" s="470"/>
      <c r="PR33" s="470"/>
      <c r="PS33" s="470"/>
      <c r="PT33" s="470"/>
      <c r="PU33" s="470"/>
      <c r="PV33" s="470"/>
      <c r="PW33" s="470"/>
      <c r="PX33" s="470"/>
      <c r="PY33" s="470"/>
      <c r="PZ33" s="470"/>
      <c r="QA33" s="470"/>
      <c r="QB33" s="470"/>
      <c r="QC33" s="470"/>
      <c r="QD33" s="470"/>
      <c r="QE33" s="470"/>
      <c r="QF33" s="470"/>
      <c r="QG33" s="470"/>
      <c r="QH33" s="470"/>
      <c r="QI33" s="470"/>
      <c r="QJ33" s="470"/>
      <c r="QK33" s="470"/>
      <c r="QL33" s="470"/>
      <c r="QM33" s="470"/>
      <c r="QN33" s="470"/>
      <c r="QO33" s="470"/>
      <c r="QP33" s="470"/>
      <c r="QQ33" s="470"/>
      <c r="QR33" s="470"/>
      <c r="QS33" s="470"/>
      <c r="QT33" s="470"/>
      <c r="QU33" s="470"/>
      <c r="QV33" s="470"/>
      <c r="QW33" s="470"/>
      <c r="QX33" s="470"/>
      <c r="QY33" s="470"/>
      <c r="QZ33" s="470"/>
      <c r="RA33" s="470"/>
      <c r="RB33" s="470"/>
      <c r="RC33" s="470"/>
      <c r="RD33" s="470"/>
      <c r="RE33" s="470"/>
      <c r="RF33" s="470"/>
      <c r="RG33" s="470"/>
      <c r="RH33" s="470"/>
      <c r="RI33" s="470"/>
      <c r="RJ33" s="470"/>
      <c r="RK33" s="470"/>
      <c r="RL33" s="470"/>
      <c r="RM33" s="470"/>
      <c r="RN33" s="470"/>
      <c r="RO33" s="470"/>
      <c r="RP33" s="470"/>
      <c r="RQ33" s="470"/>
      <c r="RR33" s="470"/>
      <c r="RS33" s="470"/>
      <c r="RT33" s="470"/>
      <c r="RU33" s="470"/>
      <c r="RV33" s="470"/>
      <c r="RW33" s="470"/>
      <c r="RX33" s="470"/>
      <c r="RY33" s="470"/>
      <c r="RZ33" s="470"/>
      <c r="SA33" s="470"/>
      <c r="SB33" s="470"/>
      <c r="SC33" s="470"/>
      <c r="SD33" s="470"/>
      <c r="SE33" s="470"/>
      <c r="SF33" s="470"/>
      <c r="SG33" s="470"/>
      <c r="SH33" s="470"/>
      <c r="SI33" s="470"/>
      <c r="SJ33" s="470"/>
      <c r="SK33" s="470"/>
      <c r="SL33" s="470"/>
      <c r="SM33" s="470"/>
      <c r="SN33" s="470"/>
      <c r="SO33" s="470"/>
      <c r="SP33" s="470"/>
      <c r="SQ33" s="470"/>
      <c r="SR33" s="470"/>
      <c r="SS33" s="470"/>
      <c r="ST33" s="470"/>
      <c r="SU33" s="470"/>
      <c r="SV33" s="470"/>
      <c r="SW33" s="470"/>
      <c r="SX33" s="470"/>
      <c r="SY33" s="470"/>
      <c r="SZ33" s="470"/>
      <c r="TA33" s="470"/>
      <c r="TB33" s="470"/>
      <c r="TC33" s="470"/>
      <c r="TD33" s="470"/>
      <c r="TE33" s="470"/>
      <c r="TF33" s="470"/>
      <c r="TG33" s="470"/>
      <c r="TH33" s="470"/>
      <c r="TI33" s="470"/>
      <c r="TJ33" s="470"/>
      <c r="TK33" s="470"/>
      <c r="TL33" s="470"/>
      <c r="TM33" s="470"/>
      <c r="TN33" s="470"/>
      <c r="TO33" s="470"/>
      <c r="TP33" s="470"/>
      <c r="TQ33" s="470"/>
      <c r="TR33" s="470"/>
      <c r="TS33" s="470"/>
      <c r="TT33" s="470"/>
      <c r="TU33" s="470"/>
      <c r="TV33" s="470"/>
      <c r="TW33" s="470"/>
      <c r="TX33" s="470"/>
      <c r="TY33" s="470"/>
      <c r="TZ33" s="470"/>
      <c r="UA33" s="470"/>
      <c r="UB33" s="470"/>
      <c r="UC33" s="470"/>
      <c r="UD33" s="470"/>
      <c r="UE33" s="470"/>
      <c r="UF33" s="470"/>
      <c r="UG33" s="470"/>
      <c r="UH33" s="470"/>
      <c r="UI33" s="470"/>
      <c r="UJ33" s="470"/>
      <c r="UK33" s="470"/>
      <c r="UL33" s="470"/>
      <c r="UM33" s="470"/>
      <c r="UN33" s="470"/>
      <c r="UO33" s="470"/>
      <c r="UP33" s="470"/>
      <c r="UQ33" s="470"/>
      <c r="UR33" s="470"/>
      <c r="US33" s="470"/>
      <c r="UT33" s="470"/>
      <c r="UU33" s="470"/>
      <c r="UV33" s="470"/>
      <c r="UW33" s="470"/>
      <c r="UX33" s="470"/>
      <c r="UY33" s="470"/>
      <c r="UZ33" s="470"/>
      <c r="VA33" s="470"/>
      <c r="VB33" s="470"/>
      <c r="VC33" s="470"/>
      <c r="VD33" s="470"/>
      <c r="VE33" s="470"/>
      <c r="VF33" s="470"/>
      <c r="VG33" s="470"/>
      <c r="VH33" s="470"/>
      <c r="VI33" s="470"/>
      <c r="VJ33" s="470"/>
      <c r="VK33" s="470"/>
      <c r="VL33" s="470"/>
      <c r="VM33" s="470"/>
      <c r="VN33" s="470"/>
      <c r="VO33" s="470"/>
      <c r="VP33" s="470"/>
      <c r="VQ33" s="470"/>
      <c r="VR33" s="470"/>
      <c r="VS33" s="470"/>
      <c r="VT33" s="470"/>
      <c r="VU33" s="470"/>
      <c r="VV33" s="470"/>
      <c r="VW33" s="470"/>
      <c r="VX33" s="470"/>
      <c r="VY33" s="470"/>
      <c r="VZ33" s="470"/>
      <c r="WA33" s="470"/>
      <c r="WB33" s="470"/>
      <c r="WC33" s="470"/>
      <c r="WD33" s="470"/>
      <c r="WE33" s="470"/>
      <c r="WF33" s="470"/>
      <c r="WG33" s="470"/>
      <c r="WH33" s="470"/>
      <c r="WI33" s="470"/>
      <c r="WJ33" s="470"/>
      <c r="WK33" s="470"/>
      <c r="WL33" s="470"/>
      <c r="WM33" s="470"/>
      <c r="WN33" s="470"/>
      <c r="WO33" s="470"/>
      <c r="WP33" s="470"/>
      <c r="WQ33" s="470"/>
      <c r="WR33" s="470"/>
      <c r="WS33" s="470"/>
      <c r="WT33" s="470"/>
      <c r="WU33" s="470"/>
      <c r="WV33" s="470"/>
      <c r="WW33" s="470"/>
      <c r="WX33" s="470"/>
      <c r="WY33" s="470"/>
      <c r="WZ33" s="470"/>
      <c r="XA33" s="470"/>
      <c r="XB33" s="470"/>
      <c r="XC33" s="470"/>
      <c r="XD33" s="470"/>
      <c r="XE33" s="470"/>
      <c r="XF33" s="470"/>
      <c r="XG33" s="470"/>
      <c r="XH33" s="470"/>
      <c r="XI33" s="470"/>
      <c r="XJ33" s="470"/>
      <c r="XK33" s="470"/>
      <c r="XL33" s="470"/>
      <c r="XM33" s="470"/>
      <c r="XN33" s="470"/>
      <c r="XO33" s="470"/>
      <c r="XP33" s="470"/>
      <c r="XQ33" s="470"/>
      <c r="XR33" s="470"/>
      <c r="XS33" s="470"/>
      <c r="XT33" s="470"/>
      <c r="XU33" s="470"/>
      <c r="XV33" s="470"/>
      <c r="XW33" s="470"/>
      <c r="XX33" s="470"/>
      <c r="XY33" s="470"/>
      <c r="XZ33" s="470"/>
      <c r="YA33" s="470"/>
      <c r="YB33" s="470"/>
      <c r="YC33" s="470"/>
      <c r="YD33" s="470"/>
      <c r="YE33" s="470"/>
      <c r="YF33" s="470"/>
      <c r="YG33" s="470"/>
      <c r="YH33" s="470"/>
      <c r="YI33" s="470"/>
      <c r="YJ33" s="470"/>
      <c r="YK33" s="470"/>
      <c r="YL33" s="470"/>
      <c r="YM33" s="470"/>
      <c r="YN33" s="470"/>
      <c r="YO33" s="470"/>
      <c r="YP33" s="470"/>
      <c r="YQ33" s="470"/>
      <c r="YR33" s="470"/>
      <c r="YS33" s="470"/>
      <c r="YT33" s="470"/>
      <c r="YU33" s="470"/>
      <c r="YV33" s="470"/>
      <c r="YW33" s="470"/>
      <c r="YX33" s="470"/>
      <c r="YY33" s="470"/>
      <c r="YZ33" s="470"/>
      <c r="ZA33" s="470"/>
      <c r="ZB33" s="470"/>
      <c r="ZC33" s="470"/>
      <c r="ZD33" s="470"/>
      <c r="ZE33" s="470"/>
      <c r="ZF33" s="470"/>
      <c r="ZG33" s="470"/>
      <c r="ZH33" s="470"/>
      <c r="ZI33" s="470"/>
      <c r="ZJ33" s="470"/>
      <c r="ZK33" s="470"/>
      <c r="ZL33" s="470"/>
      <c r="ZM33" s="470"/>
      <c r="ZN33" s="470"/>
      <c r="ZO33" s="470"/>
      <c r="ZP33" s="470"/>
      <c r="ZQ33" s="470"/>
      <c r="ZR33" s="470"/>
      <c r="ZS33" s="470"/>
      <c r="ZT33" s="470"/>
      <c r="ZU33" s="470"/>
      <c r="ZV33" s="470"/>
      <c r="ZW33" s="470"/>
      <c r="ZX33" s="470"/>
      <c r="ZY33" s="470"/>
      <c r="ZZ33" s="470"/>
      <c r="AAA33" s="470"/>
      <c r="AAB33" s="470"/>
      <c r="AAC33" s="470"/>
      <c r="AAD33" s="470"/>
      <c r="AAE33" s="470"/>
      <c r="AAF33" s="470"/>
      <c r="AAG33" s="470"/>
      <c r="AAH33" s="470"/>
      <c r="AAI33" s="470"/>
      <c r="AAJ33" s="470"/>
      <c r="AAK33" s="470"/>
      <c r="AAL33" s="470"/>
      <c r="AAM33" s="470"/>
      <c r="AAN33" s="470"/>
      <c r="AAO33" s="470"/>
      <c r="AAP33" s="470"/>
      <c r="AAQ33" s="470"/>
      <c r="AAR33" s="470"/>
      <c r="AAS33" s="470"/>
      <c r="AAT33" s="470"/>
      <c r="AAU33" s="470"/>
      <c r="AAV33" s="470"/>
      <c r="AAW33" s="470"/>
      <c r="AAX33" s="470"/>
      <c r="AAY33" s="470"/>
      <c r="AAZ33" s="470"/>
      <c r="ABA33" s="470"/>
      <c r="ABB33" s="470"/>
      <c r="ABC33" s="470"/>
      <c r="ABD33" s="470"/>
      <c r="ABE33" s="470"/>
      <c r="ABF33" s="470"/>
      <c r="ABG33" s="470"/>
      <c r="ABH33" s="470"/>
      <c r="ABI33" s="470"/>
      <c r="ABJ33" s="470"/>
      <c r="ABK33" s="470"/>
      <c r="ABL33" s="470"/>
      <c r="ABM33" s="470"/>
      <c r="ABN33" s="470"/>
      <c r="ABO33" s="470"/>
      <c r="ABP33" s="470"/>
      <c r="ABQ33" s="470"/>
      <c r="ABR33" s="470"/>
      <c r="ABS33" s="470"/>
      <c r="ABT33" s="470"/>
      <c r="ABU33" s="470"/>
      <c r="ABV33" s="470"/>
      <c r="ABW33" s="470"/>
      <c r="ABX33" s="470"/>
      <c r="ABY33" s="470"/>
      <c r="ABZ33" s="470"/>
      <c r="ACA33" s="470"/>
      <c r="ACB33" s="470"/>
      <c r="ACC33" s="470"/>
      <c r="ACD33" s="470"/>
      <c r="ACE33" s="470"/>
      <c r="ACF33" s="470"/>
      <c r="ACG33" s="470"/>
      <c r="ACH33" s="470"/>
      <c r="ACI33" s="470"/>
      <c r="ACJ33" s="470"/>
      <c r="ACK33" s="470"/>
      <c r="ACL33" s="470"/>
      <c r="ACM33" s="470"/>
      <c r="ACN33" s="470"/>
      <c r="ACO33" s="470"/>
      <c r="ACP33" s="470"/>
      <c r="ACQ33" s="470"/>
      <c r="ACR33" s="470"/>
      <c r="ACS33" s="470"/>
      <c r="ACT33" s="470"/>
      <c r="ACU33" s="470"/>
      <c r="ACV33" s="470"/>
      <c r="ACW33" s="470"/>
      <c r="ACX33" s="470"/>
      <c r="ACY33" s="470"/>
      <c r="ACZ33" s="470"/>
      <c r="ADA33" s="470"/>
      <c r="ADB33" s="470"/>
      <c r="ADC33" s="470"/>
      <c r="ADD33" s="470"/>
      <c r="ADE33" s="470"/>
      <c r="ADF33" s="470"/>
      <c r="ADG33" s="470"/>
      <c r="ADH33" s="470"/>
      <c r="ADI33" s="470"/>
      <c r="ADJ33" s="470"/>
      <c r="ADK33" s="470"/>
      <c r="ADL33" s="470"/>
      <c r="ADM33" s="470"/>
      <c r="ADN33" s="470"/>
      <c r="ADO33" s="470"/>
      <c r="ADP33" s="470"/>
      <c r="ADQ33" s="470"/>
      <c r="ADR33" s="470"/>
      <c r="ADS33" s="470"/>
      <c r="ADT33" s="470"/>
      <c r="ADU33" s="470"/>
      <c r="ADV33" s="470"/>
      <c r="ADW33" s="470"/>
      <c r="ADX33" s="470"/>
      <c r="ADY33" s="470"/>
      <c r="ADZ33" s="470"/>
      <c r="AEA33" s="470"/>
      <c r="AEB33" s="470"/>
      <c r="AEC33" s="470"/>
      <c r="AED33" s="470"/>
      <c r="AEE33" s="470"/>
      <c r="AEF33" s="470"/>
      <c r="AEG33" s="470"/>
      <c r="AEH33" s="470"/>
      <c r="AEI33" s="470"/>
      <c r="AEJ33" s="470"/>
      <c r="AEK33" s="470"/>
      <c r="AEL33" s="470"/>
      <c r="AEM33" s="470"/>
      <c r="AEN33" s="470"/>
      <c r="AEO33" s="470"/>
      <c r="AEP33" s="470"/>
      <c r="AEQ33" s="470"/>
      <c r="AER33" s="470"/>
      <c r="AES33" s="470"/>
      <c r="AET33" s="470"/>
      <c r="AEU33" s="470"/>
      <c r="AEV33" s="470"/>
      <c r="AEW33" s="470"/>
      <c r="AEX33" s="470"/>
      <c r="AEY33" s="470"/>
      <c r="AEZ33" s="470"/>
      <c r="AFA33" s="470"/>
      <c r="AFB33" s="470"/>
      <c r="AFC33" s="470"/>
      <c r="AFD33" s="470"/>
      <c r="AFE33" s="470"/>
      <c r="AFF33" s="470"/>
      <c r="AFG33" s="470"/>
      <c r="AFH33" s="470"/>
      <c r="AFI33" s="470"/>
      <c r="AFJ33" s="470"/>
      <c r="AFK33" s="470"/>
      <c r="AFL33" s="470"/>
      <c r="AFM33" s="470"/>
      <c r="AFN33" s="470"/>
      <c r="AFO33" s="470"/>
      <c r="AFP33" s="470"/>
      <c r="AFQ33" s="470"/>
      <c r="AFR33" s="470"/>
      <c r="AFS33" s="470"/>
      <c r="AFT33" s="470"/>
      <c r="AFU33" s="470"/>
      <c r="AFV33" s="470"/>
      <c r="AFW33" s="470"/>
      <c r="AFX33" s="470"/>
      <c r="AFY33" s="470"/>
      <c r="AFZ33" s="470"/>
      <c r="AGA33" s="470"/>
      <c r="AGB33" s="470"/>
      <c r="AGC33" s="470"/>
      <c r="AGD33" s="470"/>
      <c r="AGE33" s="470"/>
      <c r="AGF33" s="470"/>
      <c r="AGG33" s="470"/>
      <c r="AGH33" s="470"/>
      <c r="AGI33" s="470"/>
      <c r="AGJ33" s="470"/>
      <c r="AGK33" s="470"/>
      <c r="AGL33" s="470"/>
      <c r="AGM33" s="470"/>
      <c r="AGN33" s="470"/>
      <c r="AGO33" s="470"/>
      <c r="AGP33" s="470"/>
      <c r="AGQ33" s="470"/>
      <c r="AGR33" s="470"/>
      <c r="AGS33" s="470"/>
      <c r="AGT33" s="470"/>
      <c r="AGU33" s="470"/>
      <c r="AGV33" s="470"/>
      <c r="AGW33" s="470"/>
      <c r="AGX33" s="470"/>
      <c r="AGY33" s="470"/>
      <c r="AGZ33" s="470"/>
      <c r="AHA33" s="470"/>
      <c r="AHB33" s="470"/>
      <c r="AHC33" s="470"/>
      <c r="AHD33" s="470"/>
      <c r="AHE33" s="470"/>
      <c r="AHF33" s="470"/>
      <c r="AHG33" s="470"/>
      <c r="AHH33" s="470"/>
      <c r="AHI33" s="470"/>
      <c r="AHJ33" s="470"/>
      <c r="AHK33" s="470"/>
      <c r="AHL33" s="470"/>
      <c r="AHM33" s="470"/>
      <c r="AHN33" s="470"/>
      <c r="AHO33" s="470"/>
      <c r="AHP33" s="470"/>
      <c r="AHQ33" s="470"/>
      <c r="AHR33" s="470"/>
      <c r="AHS33" s="470"/>
      <c r="AHT33" s="470"/>
      <c r="AHU33" s="470"/>
      <c r="AHV33" s="470"/>
      <c r="AHW33" s="470"/>
      <c r="AHX33" s="470"/>
      <c r="AHY33" s="470"/>
      <c r="AHZ33" s="470"/>
      <c r="AIA33" s="470"/>
      <c r="AIB33" s="470"/>
      <c r="AIC33" s="470"/>
      <c r="AID33" s="470"/>
      <c r="AIE33" s="470"/>
      <c r="AIF33" s="470"/>
      <c r="AIG33" s="470"/>
      <c r="AIH33" s="470"/>
      <c r="AII33" s="470"/>
      <c r="AIJ33" s="470"/>
      <c r="AIK33" s="470"/>
      <c r="AIL33" s="470"/>
      <c r="AIM33" s="470"/>
      <c r="AIN33" s="470"/>
      <c r="AIO33" s="470"/>
      <c r="AIP33" s="470"/>
      <c r="AIQ33" s="470"/>
      <c r="AIR33" s="470"/>
      <c r="AIS33" s="470"/>
      <c r="AIT33" s="470"/>
      <c r="AIU33" s="470"/>
      <c r="AIV33" s="470"/>
      <c r="AIW33" s="470"/>
      <c r="AIX33" s="470"/>
      <c r="AIY33" s="470"/>
      <c r="AIZ33" s="470"/>
      <c r="AJA33" s="470"/>
      <c r="AJB33" s="470"/>
      <c r="AJC33" s="470"/>
      <c r="AJD33" s="470"/>
      <c r="AJE33" s="470"/>
      <c r="AJF33" s="470"/>
      <c r="AJG33" s="470"/>
      <c r="AJH33" s="470"/>
      <c r="AJI33" s="470"/>
      <c r="AJJ33" s="470"/>
      <c r="AJK33" s="470"/>
      <c r="AJL33" s="470"/>
      <c r="AJM33" s="470"/>
      <c r="AJN33" s="470"/>
      <c r="AJO33" s="470"/>
      <c r="AJP33" s="470"/>
      <c r="AJQ33" s="470"/>
      <c r="AJR33" s="470"/>
      <c r="AJS33" s="470"/>
      <c r="AJT33" s="470"/>
      <c r="AJU33" s="470"/>
      <c r="AJV33" s="470"/>
      <c r="AJW33" s="470"/>
      <c r="AJX33" s="470"/>
      <c r="AJY33" s="470"/>
      <c r="AJZ33" s="470"/>
      <c r="AKA33" s="470"/>
      <c r="AKB33" s="470"/>
      <c r="AKC33" s="470"/>
      <c r="AKD33" s="470"/>
      <c r="AKE33" s="470"/>
      <c r="AKF33" s="470"/>
      <c r="AKG33" s="470"/>
      <c r="AKH33" s="470"/>
      <c r="AKI33" s="470"/>
      <c r="AKJ33" s="470"/>
      <c r="AKK33" s="470"/>
      <c r="AKL33" s="470"/>
      <c r="AKM33" s="470"/>
      <c r="AKN33" s="470"/>
      <c r="AKO33" s="470"/>
      <c r="AKP33" s="470"/>
      <c r="AKQ33" s="470"/>
      <c r="AKR33" s="470"/>
      <c r="AKS33" s="470"/>
      <c r="AKT33" s="470"/>
      <c r="AKU33" s="470"/>
      <c r="AKV33" s="470"/>
      <c r="AKW33" s="470"/>
      <c r="AKX33" s="470"/>
      <c r="AKY33" s="470"/>
      <c r="AKZ33" s="470"/>
      <c r="ALA33" s="470"/>
      <c r="ALB33" s="470"/>
      <c r="ALC33" s="470"/>
      <c r="ALD33" s="470"/>
      <c r="ALE33" s="470"/>
      <c r="ALF33" s="470"/>
      <c r="ALG33" s="470"/>
      <c r="ALH33" s="470"/>
      <c r="ALI33" s="470"/>
      <c r="ALJ33" s="470"/>
      <c r="ALK33" s="470"/>
      <c r="ALL33" s="470"/>
      <c r="ALM33" s="470"/>
      <c r="ALN33" s="470"/>
      <c r="ALO33" s="470"/>
      <c r="ALP33" s="470"/>
      <c r="ALQ33" s="470"/>
      <c r="ALR33" s="470"/>
    </row>
    <row r="34" spans="1:1006" s="469" customFormat="1">
      <c r="A34" s="524"/>
      <c r="B34" s="572" t="s">
        <v>82</v>
      </c>
      <c r="C34" s="526"/>
      <c r="D34" s="441"/>
      <c r="E34" s="441"/>
      <c r="F34" s="441"/>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0"/>
      <c r="AZ34" s="470"/>
      <c r="BA34" s="470"/>
      <c r="BB34" s="470"/>
      <c r="BC34" s="470"/>
      <c r="BD34" s="470"/>
      <c r="BE34" s="470"/>
      <c r="BF34" s="470"/>
      <c r="BG34" s="470"/>
      <c r="BH34" s="470"/>
      <c r="BI34" s="470"/>
      <c r="BJ34" s="470"/>
      <c r="BK34" s="470"/>
      <c r="BL34" s="470"/>
      <c r="BM34" s="470"/>
      <c r="BN34" s="470"/>
      <c r="BO34" s="470"/>
      <c r="BP34" s="470"/>
      <c r="BQ34" s="470"/>
      <c r="BR34" s="470"/>
      <c r="BS34" s="470"/>
      <c r="BT34" s="470"/>
      <c r="BU34" s="470"/>
      <c r="BV34" s="470"/>
      <c r="BW34" s="470"/>
      <c r="BX34" s="470"/>
      <c r="BY34" s="470"/>
      <c r="BZ34" s="470"/>
      <c r="CA34" s="470"/>
      <c r="CB34" s="470"/>
      <c r="CC34" s="470"/>
      <c r="CD34" s="470"/>
      <c r="CE34" s="470"/>
      <c r="CF34" s="470"/>
      <c r="CG34" s="470"/>
      <c r="CH34" s="470"/>
      <c r="CI34" s="470"/>
      <c r="CJ34" s="470"/>
      <c r="CK34" s="470"/>
      <c r="CL34" s="470"/>
      <c r="CM34" s="470"/>
      <c r="CN34" s="470"/>
      <c r="CO34" s="470"/>
      <c r="CP34" s="470"/>
      <c r="CQ34" s="470"/>
      <c r="CR34" s="470"/>
      <c r="CS34" s="470"/>
      <c r="CT34" s="470"/>
      <c r="CU34" s="470"/>
      <c r="CV34" s="470"/>
      <c r="CW34" s="470"/>
      <c r="CX34" s="470"/>
      <c r="CY34" s="470"/>
      <c r="CZ34" s="470"/>
      <c r="DA34" s="470"/>
      <c r="DB34" s="470"/>
      <c r="DC34" s="470"/>
      <c r="DD34" s="470"/>
      <c r="DE34" s="470"/>
      <c r="DF34" s="470"/>
      <c r="DG34" s="470"/>
      <c r="DH34" s="470"/>
      <c r="DI34" s="470"/>
      <c r="DJ34" s="470"/>
      <c r="DK34" s="470"/>
      <c r="DL34" s="470"/>
      <c r="DM34" s="470"/>
      <c r="DN34" s="470"/>
      <c r="DO34" s="470"/>
      <c r="DP34" s="470"/>
      <c r="DQ34" s="470"/>
      <c r="DR34" s="470"/>
      <c r="DS34" s="470"/>
      <c r="DT34" s="470"/>
      <c r="DU34" s="470"/>
      <c r="DV34" s="470"/>
      <c r="DW34" s="470"/>
      <c r="DX34" s="470"/>
      <c r="DY34" s="470"/>
      <c r="DZ34" s="470"/>
      <c r="EA34" s="470"/>
      <c r="EB34" s="470"/>
      <c r="EC34" s="470"/>
      <c r="ED34" s="470"/>
      <c r="EE34" s="470"/>
      <c r="EF34" s="470"/>
      <c r="EG34" s="470"/>
      <c r="EH34" s="470"/>
      <c r="EI34" s="470"/>
      <c r="EJ34" s="470"/>
      <c r="EK34" s="470"/>
      <c r="EL34" s="470"/>
      <c r="EM34" s="470"/>
      <c r="EN34" s="470"/>
      <c r="EO34" s="470"/>
      <c r="EP34" s="470"/>
      <c r="EQ34" s="470"/>
      <c r="ER34" s="470"/>
      <c r="ES34" s="470"/>
      <c r="ET34" s="470"/>
      <c r="EU34" s="470"/>
      <c r="EV34" s="470"/>
      <c r="EW34" s="470"/>
      <c r="EX34" s="470"/>
      <c r="EY34" s="470"/>
      <c r="EZ34" s="470"/>
      <c r="FA34" s="470"/>
      <c r="FB34" s="470"/>
      <c r="FC34" s="470"/>
      <c r="FD34" s="470"/>
      <c r="FE34" s="470"/>
      <c r="FF34" s="470"/>
      <c r="FG34" s="470"/>
      <c r="FH34" s="470"/>
      <c r="FI34" s="470"/>
      <c r="FJ34" s="470"/>
      <c r="FK34" s="470"/>
      <c r="FL34" s="470"/>
      <c r="FM34" s="470"/>
      <c r="FN34" s="470"/>
      <c r="FO34" s="470"/>
      <c r="FP34" s="470"/>
      <c r="FQ34" s="470"/>
      <c r="FR34" s="470"/>
      <c r="FS34" s="470"/>
      <c r="FT34" s="470"/>
      <c r="FU34" s="470"/>
      <c r="FV34" s="470"/>
      <c r="FW34" s="470"/>
      <c r="FX34" s="470"/>
      <c r="FY34" s="470"/>
      <c r="FZ34" s="470"/>
      <c r="GA34" s="470"/>
      <c r="GB34" s="470"/>
      <c r="GC34" s="470"/>
      <c r="GD34" s="470"/>
      <c r="GE34" s="470"/>
      <c r="GF34" s="470"/>
      <c r="GG34" s="470"/>
      <c r="GH34" s="470"/>
      <c r="GI34" s="470"/>
      <c r="GJ34" s="470"/>
      <c r="GK34" s="470"/>
      <c r="GL34" s="470"/>
      <c r="GM34" s="470"/>
      <c r="GN34" s="470"/>
      <c r="GO34" s="470"/>
      <c r="GP34" s="470"/>
      <c r="GQ34" s="470"/>
      <c r="GR34" s="470"/>
      <c r="GS34" s="470"/>
      <c r="GT34" s="470"/>
      <c r="GU34" s="470"/>
      <c r="GV34" s="470"/>
      <c r="GW34" s="470"/>
      <c r="GX34" s="470"/>
      <c r="GY34" s="470"/>
      <c r="GZ34" s="470"/>
      <c r="HA34" s="470"/>
      <c r="HB34" s="470"/>
      <c r="HC34" s="470"/>
      <c r="HD34" s="470"/>
      <c r="HE34" s="470"/>
      <c r="HF34" s="470"/>
      <c r="HG34" s="470"/>
      <c r="HH34" s="470"/>
      <c r="HI34" s="470"/>
      <c r="HJ34" s="470"/>
      <c r="HK34" s="470"/>
      <c r="HL34" s="470"/>
      <c r="HM34" s="470"/>
      <c r="HN34" s="470"/>
      <c r="HO34" s="470"/>
      <c r="HP34" s="470"/>
      <c r="HQ34" s="470"/>
      <c r="HR34" s="470"/>
      <c r="HS34" s="470"/>
      <c r="HT34" s="470"/>
      <c r="HU34" s="470"/>
      <c r="HV34" s="470"/>
      <c r="HW34" s="470"/>
      <c r="HX34" s="470"/>
      <c r="HY34" s="470"/>
      <c r="HZ34" s="470"/>
      <c r="IA34" s="470"/>
      <c r="IB34" s="470"/>
      <c r="IC34" s="470"/>
      <c r="ID34" s="470"/>
      <c r="IE34" s="470"/>
      <c r="IF34" s="470"/>
      <c r="IG34" s="470"/>
      <c r="IH34" s="470"/>
      <c r="II34" s="470"/>
      <c r="IJ34" s="470"/>
      <c r="IK34" s="470"/>
      <c r="IL34" s="470"/>
      <c r="IM34" s="470"/>
      <c r="IN34" s="470"/>
      <c r="IO34" s="470"/>
      <c r="IP34" s="470"/>
      <c r="IQ34" s="470"/>
      <c r="IR34" s="470"/>
      <c r="IS34" s="470"/>
      <c r="IT34" s="470"/>
      <c r="IU34" s="470"/>
      <c r="IV34" s="470"/>
      <c r="IW34" s="470"/>
      <c r="IX34" s="470"/>
      <c r="IY34" s="470"/>
      <c r="IZ34" s="470"/>
      <c r="JA34" s="470"/>
      <c r="JB34" s="470"/>
      <c r="JC34" s="470"/>
      <c r="JD34" s="470"/>
      <c r="JE34" s="470"/>
      <c r="JF34" s="470"/>
      <c r="JG34" s="470"/>
      <c r="JH34" s="470"/>
      <c r="JI34" s="470"/>
      <c r="JJ34" s="470"/>
      <c r="JK34" s="470"/>
      <c r="JL34" s="470"/>
      <c r="JM34" s="470"/>
      <c r="JN34" s="470"/>
      <c r="JO34" s="470"/>
      <c r="JP34" s="470"/>
      <c r="JQ34" s="470"/>
      <c r="JR34" s="470"/>
      <c r="JS34" s="470"/>
      <c r="JT34" s="470"/>
      <c r="JU34" s="470"/>
      <c r="JV34" s="470"/>
      <c r="JW34" s="470"/>
      <c r="JX34" s="470"/>
      <c r="JY34" s="470"/>
      <c r="JZ34" s="470"/>
      <c r="KA34" s="470"/>
      <c r="KB34" s="470"/>
      <c r="KC34" s="470"/>
      <c r="KD34" s="470"/>
      <c r="KE34" s="470"/>
      <c r="KF34" s="470"/>
      <c r="KG34" s="470"/>
      <c r="KH34" s="470"/>
      <c r="KI34" s="470"/>
      <c r="KJ34" s="470"/>
      <c r="KK34" s="470"/>
      <c r="KL34" s="470"/>
      <c r="KM34" s="470"/>
      <c r="KN34" s="470"/>
      <c r="KO34" s="470"/>
      <c r="KP34" s="470"/>
      <c r="KQ34" s="470"/>
      <c r="KR34" s="470"/>
      <c r="KS34" s="470"/>
      <c r="KT34" s="470"/>
      <c r="KU34" s="470"/>
      <c r="KV34" s="470"/>
      <c r="KW34" s="470"/>
      <c r="KX34" s="470"/>
      <c r="KY34" s="470"/>
      <c r="KZ34" s="470"/>
      <c r="LA34" s="470"/>
      <c r="LB34" s="470"/>
      <c r="LC34" s="470"/>
      <c r="LD34" s="470"/>
      <c r="LE34" s="470"/>
      <c r="LF34" s="470"/>
      <c r="LG34" s="470"/>
      <c r="LH34" s="470"/>
      <c r="LI34" s="470"/>
      <c r="LJ34" s="470"/>
      <c r="LK34" s="470"/>
      <c r="LL34" s="470"/>
      <c r="LM34" s="470"/>
      <c r="LN34" s="470"/>
      <c r="LO34" s="470"/>
      <c r="LP34" s="470"/>
      <c r="LQ34" s="470"/>
      <c r="LR34" s="470"/>
      <c r="LS34" s="470"/>
      <c r="LT34" s="470"/>
      <c r="LU34" s="470"/>
      <c r="LV34" s="470"/>
      <c r="LW34" s="470"/>
      <c r="LX34" s="470"/>
      <c r="LY34" s="470"/>
      <c r="LZ34" s="470"/>
      <c r="MA34" s="470"/>
      <c r="MB34" s="470"/>
      <c r="MC34" s="470"/>
      <c r="MD34" s="470"/>
      <c r="ME34" s="470"/>
      <c r="MF34" s="470"/>
      <c r="MG34" s="470"/>
      <c r="MH34" s="470"/>
      <c r="MI34" s="470"/>
      <c r="MJ34" s="470"/>
      <c r="MK34" s="470"/>
      <c r="ML34" s="470"/>
      <c r="MM34" s="470"/>
      <c r="MN34" s="470"/>
      <c r="MO34" s="470"/>
      <c r="MP34" s="470"/>
      <c r="MQ34" s="470"/>
      <c r="MR34" s="470"/>
      <c r="MS34" s="470"/>
      <c r="MT34" s="470"/>
      <c r="MU34" s="470"/>
      <c r="MV34" s="470"/>
      <c r="MW34" s="470"/>
      <c r="MX34" s="470"/>
      <c r="MY34" s="470"/>
      <c r="MZ34" s="470"/>
      <c r="NA34" s="470"/>
      <c r="NB34" s="470"/>
      <c r="NC34" s="470"/>
      <c r="ND34" s="470"/>
      <c r="NE34" s="470"/>
      <c r="NF34" s="470"/>
      <c r="NG34" s="470"/>
      <c r="NH34" s="470"/>
      <c r="NI34" s="470"/>
      <c r="NJ34" s="470"/>
      <c r="NK34" s="470"/>
      <c r="NL34" s="470"/>
      <c r="NM34" s="470"/>
      <c r="NN34" s="470"/>
      <c r="NO34" s="470"/>
      <c r="NP34" s="470"/>
      <c r="NQ34" s="470"/>
      <c r="NR34" s="470"/>
      <c r="NS34" s="470"/>
      <c r="NT34" s="470"/>
      <c r="NU34" s="470"/>
      <c r="NV34" s="470"/>
      <c r="NW34" s="470"/>
      <c r="NX34" s="470"/>
      <c r="NY34" s="470"/>
      <c r="NZ34" s="470"/>
      <c r="OA34" s="470"/>
      <c r="OB34" s="470"/>
      <c r="OC34" s="470"/>
      <c r="OD34" s="470"/>
      <c r="OE34" s="470"/>
      <c r="OF34" s="470"/>
      <c r="OG34" s="470"/>
      <c r="OH34" s="470"/>
      <c r="OI34" s="470"/>
      <c r="OJ34" s="470"/>
      <c r="OK34" s="470"/>
      <c r="OL34" s="470"/>
      <c r="OM34" s="470"/>
      <c r="ON34" s="470"/>
      <c r="OO34" s="470"/>
      <c r="OP34" s="470"/>
      <c r="OQ34" s="470"/>
      <c r="OR34" s="470"/>
      <c r="OS34" s="470"/>
      <c r="OT34" s="470"/>
      <c r="OU34" s="470"/>
      <c r="OV34" s="470"/>
      <c r="OW34" s="470"/>
      <c r="OX34" s="470"/>
      <c r="OY34" s="470"/>
      <c r="OZ34" s="470"/>
      <c r="PA34" s="470"/>
      <c r="PB34" s="470"/>
      <c r="PC34" s="470"/>
      <c r="PD34" s="470"/>
      <c r="PE34" s="470"/>
      <c r="PF34" s="470"/>
      <c r="PG34" s="470"/>
      <c r="PH34" s="470"/>
      <c r="PI34" s="470"/>
      <c r="PJ34" s="470"/>
      <c r="PK34" s="470"/>
      <c r="PL34" s="470"/>
      <c r="PM34" s="470"/>
      <c r="PN34" s="470"/>
      <c r="PO34" s="470"/>
      <c r="PP34" s="470"/>
      <c r="PQ34" s="470"/>
      <c r="PR34" s="470"/>
      <c r="PS34" s="470"/>
      <c r="PT34" s="470"/>
      <c r="PU34" s="470"/>
      <c r="PV34" s="470"/>
      <c r="PW34" s="470"/>
      <c r="PX34" s="470"/>
      <c r="PY34" s="470"/>
      <c r="PZ34" s="470"/>
      <c r="QA34" s="470"/>
      <c r="QB34" s="470"/>
      <c r="QC34" s="470"/>
      <c r="QD34" s="470"/>
      <c r="QE34" s="470"/>
      <c r="QF34" s="470"/>
      <c r="QG34" s="470"/>
      <c r="QH34" s="470"/>
      <c r="QI34" s="470"/>
      <c r="QJ34" s="470"/>
      <c r="QK34" s="470"/>
      <c r="QL34" s="470"/>
      <c r="QM34" s="470"/>
      <c r="QN34" s="470"/>
      <c r="QO34" s="470"/>
      <c r="QP34" s="470"/>
      <c r="QQ34" s="470"/>
      <c r="QR34" s="470"/>
      <c r="QS34" s="470"/>
      <c r="QT34" s="470"/>
      <c r="QU34" s="470"/>
      <c r="QV34" s="470"/>
      <c r="QW34" s="470"/>
      <c r="QX34" s="470"/>
      <c r="QY34" s="470"/>
      <c r="QZ34" s="470"/>
      <c r="RA34" s="470"/>
      <c r="RB34" s="470"/>
      <c r="RC34" s="470"/>
      <c r="RD34" s="470"/>
      <c r="RE34" s="470"/>
      <c r="RF34" s="470"/>
      <c r="RG34" s="470"/>
      <c r="RH34" s="470"/>
      <c r="RI34" s="470"/>
      <c r="RJ34" s="470"/>
      <c r="RK34" s="470"/>
      <c r="RL34" s="470"/>
      <c r="RM34" s="470"/>
      <c r="RN34" s="470"/>
      <c r="RO34" s="470"/>
      <c r="RP34" s="470"/>
      <c r="RQ34" s="470"/>
      <c r="RR34" s="470"/>
      <c r="RS34" s="470"/>
      <c r="RT34" s="470"/>
      <c r="RU34" s="470"/>
      <c r="RV34" s="470"/>
      <c r="RW34" s="470"/>
      <c r="RX34" s="470"/>
      <c r="RY34" s="470"/>
      <c r="RZ34" s="470"/>
      <c r="SA34" s="470"/>
      <c r="SB34" s="470"/>
      <c r="SC34" s="470"/>
      <c r="SD34" s="470"/>
      <c r="SE34" s="470"/>
      <c r="SF34" s="470"/>
      <c r="SG34" s="470"/>
      <c r="SH34" s="470"/>
      <c r="SI34" s="470"/>
      <c r="SJ34" s="470"/>
      <c r="SK34" s="470"/>
      <c r="SL34" s="470"/>
      <c r="SM34" s="470"/>
      <c r="SN34" s="470"/>
      <c r="SO34" s="470"/>
      <c r="SP34" s="470"/>
      <c r="SQ34" s="470"/>
      <c r="SR34" s="470"/>
      <c r="SS34" s="470"/>
      <c r="ST34" s="470"/>
      <c r="SU34" s="470"/>
      <c r="SV34" s="470"/>
      <c r="SW34" s="470"/>
      <c r="SX34" s="470"/>
      <c r="SY34" s="470"/>
      <c r="SZ34" s="470"/>
      <c r="TA34" s="470"/>
      <c r="TB34" s="470"/>
      <c r="TC34" s="470"/>
      <c r="TD34" s="470"/>
      <c r="TE34" s="470"/>
      <c r="TF34" s="470"/>
      <c r="TG34" s="470"/>
      <c r="TH34" s="470"/>
      <c r="TI34" s="470"/>
      <c r="TJ34" s="470"/>
      <c r="TK34" s="470"/>
      <c r="TL34" s="470"/>
      <c r="TM34" s="470"/>
      <c r="TN34" s="470"/>
      <c r="TO34" s="470"/>
      <c r="TP34" s="470"/>
      <c r="TQ34" s="470"/>
      <c r="TR34" s="470"/>
      <c r="TS34" s="470"/>
      <c r="TT34" s="470"/>
      <c r="TU34" s="470"/>
      <c r="TV34" s="470"/>
      <c r="TW34" s="470"/>
      <c r="TX34" s="470"/>
      <c r="TY34" s="470"/>
      <c r="TZ34" s="470"/>
      <c r="UA34" s="470"/>
      <c r="UB34" s="470"/>
      <c r="UC34" s="470"/>
      <c r="UD34" s="470"/>
      <c r="UE34" s="470"/>
      <c r="UF34" s="470"/>
      <c r="UG34" s="470"/>
      <c r="UH34" s="470"/>
      <c r="UI34" s="470"/>
      <c r="UJ34" s="470"/>
      <c r="UK34" s="470"/>
      <c r="UL34" s="470"/>
      <c r="UM34" s="470"/>
      <c r="UN34" s="470"/>
      <c r="UO34" s="470"/>
      <c r="UP34" s="470"/>
      <c r="UQ34" s="470"/>
      <c r="UR34" s="470"/>
      <c r="US34" s="470"/>
      <c r="UT34" s="470"/>
      <c r="UU34" s="470"/>
      <c r="UV34" s="470"/>
      <c r="UW34" s="470"/>
      <c r="UX34" s="470"/>
      <c r="UY34" s="470"/>
      <c r="UZ34" s="470"/>
      <c r="VA34" s="470"/>
      <c r="VB34" s="470"/>
      <c r="VC34" s="470"/>
      <c r="VD34" s="470"/>
      <c r="VE34" s="470"/>
      <c r="VF34" s="470"/>
      <c r="VG34" s="470"/>
      <c r="VH34" s="470"/>
      <c r="VI34" s="470"/>
      <c r="VJ34" s="470"/>
      <c r="VK34" s="470"/>
      <c r="VL34" s="470"/>
      <c r="VM34" s="470"/>
      <c r="VN34" s="470"/>
      <c r="VO34" s="470"/>
      <c r="VP34" s="470"/>
      <c r="VQ34" s="470"/>
      <c r="VR34" s="470"/>
      <c r="VS34" s="470"/>
      <c r="VT34" s="470"/>
      <c r="VU34" s="470"/>
      <c r="VV34" s="470"/>
      <c r="VW34" s="470"/>
      <c r="VX34" s="470"/>
      <c r="VY34" s="470"/>
      <c r="VZ34" s="470"/>
      <c r="WA34" s="470"/>
      <c r="WB34" s="470"/>
      <c r="WC34" s="470"/>
      <c r="WD34" s="470"/>
      <c r="WE34" s="470"/>
      <c r="WF34" s="470"/>
      <c r="WG34" s="470"/>
      <c r="WH34" s="470"/>
      <c r="WI34" s="470"/>
      <c r="WJ34" s="470"/>
      <c r="WK34" s="470"/>
      <c r="WL34" s="470"/>
      <c r="WM34" s="470"/>
      <c r="WN34" s="470"/>
      <c r="WO34" s="470"/>
      <c r="WP34" s="470"/>
      <c r="WQ34" s="470"/>
      <c r="WR34" s="470"/>
      <c r="WS34" s="470"/>
      <c r="WT34" s="470"/>
      <c r="WU34" s="470"/>
      <c r="WV34" s="470"/>
      <c r="WW34" s="470"/>
      <c r="WX34" s="470"/>
      <c r="WY34" s="470"/>
      <c r="WZ34" s="470"/>
      <c r="XA34" s="470"/>
      <c r="XB34" s="470"/>
      <c r="XC34" s="470"/>
      <c r="XD34" s="470"/>
      <c r="XE34" s="470"/>
      <c r="XF34" s="470"/>
      <c r="XG34" s="470"/>
      <c r="XH34" s="470"/>
      <c r="XI34" s="470"/>
      <c r="XJ34" s="470"/>
      <c r="XK34" s="470"/>
      <c r="XL34" s="470"/>
      <c r="XM34" s="470"/>
      <c r="XN34" s="470"/>
      <c r="XO34" s="470"/>
      <c r="XP34" s="470"/>
      <c r="XQ34" s="470"/>
      <c r="XR34" s="470"/>
      <c r="XS34" s="470"/>
      <c r="XT34" s="470"/>
      <c r="XU34" s="470"/>
      <c r="XV34" s="470"/>
      <c r="XW34" s="470"/>
      <c r="XX34" s="470"/>
      <c r="XY34" s="470"/>
      <c r="XZ34" s="470"/>
      <c r="YA34" s="470"/>
      <c r="YB34" s="470"/>
      <c r="YC34" s="470"/>
      <c r="YD34" s="470"/>
      <c r="YE34" s="470"/>
      <c r="YF34" s="470"/>
      <c r="YG34" s="470"/>
      <c r="YH34" s="470"/>
      <c r="YI34" s="470"/>
      <c r="YJ34" s="470"/>
      <c r="YK34" s="470"/>
      <c r="YL34" s="470"/>
      <c r="YM34" s="470"/>
      <c r="YN34" s="470"/>
      <c r="YO34" s="470"/>
      <c r="YP34" s="470"/>
      <c r="YQ34" s="470"/>
      <c r="YR34" s="470"/>
      <c r="YS34" s="470"/>
      <c r="YT34" s="470"/>
      <c r="YU34" s="470"/>
      <c r="YV34" s="470"/>
      <c r="YW34" s="470"/>
      <c r="YX34" s="470"/>
      <c r="YY34" s="470"/>
      <c r="YZ34" s="470"/>
      <c r="ZA34" s="470"/>
      <c r="ZB34" s="470"/>
      <c r="ZC34" s="470"/>
      <c r="ZD34" s="470"/>
      <c r="ZE34" s="470"/>
      <c r="ZF34" s="470"/>
      <c r="ZG34" s="470"/>
      <c r="ZH34" s="470"/>
      <c r="ZI34" s="470"/>
      <c r="ZJ34" s="470"/>
      <c r="ZK34" s="470"/>
      <c r="ZL34" s="470"/>
      <c r="ZM34" s="470"/>
      <c r="ZN34" s="470"/>
      <c r="ZO34" s="470"/>
      <c r="ZP34" s="470"/>
      <c r="ZQ34" s="470"/>
      <c r="ZR34" s="470"/>
      <c r="ZS34" s="470"/>
      <c r="ZT34" s="470"/>
      <c r="ZU34" s="470"/>
      <c r="ZV34" s="470"/>
      <c r="ZW34" s="470"/>
      <c r="ZX34" s="470"/>
      <c r="ZY34" s="470"/>
      <c r="ZZ34" s="470"/>
      <c r="AAA34" s="470"/>
      <c r="AAB34" s="470"/>
      <c r="AAC34" s="470"/>
      <c r="AAD34" s="470"/>
      <c r="AAE34" s="470"/>
      <c r="AAF34" s="470"/>
      <c r="AAG34" s="470"/>
      <c r="AAH34" s="470"/>
      <c r="AAI34" s="470"/>
      <c r="AAJ34" s="470"/>
      <c r="AAK34" s="470"/>
      <c r="AAL34" s="470"/>
      <c r="AAM34" s="470"/>
      <c r="AAN34" s="470"/>
      <c r="AAO34" s="470"/>
      <c r="AAP34" s="470"/>
      <c r="AAQ34" s="470"/>
      <c r="AAR34" s="470"/>
      <c r="AAS34" s="470"/>
      <c r="AAT34" s="470"/>
      <c r="AAU34" s="470"/>
      <c r="AAV34" s="470"/>
      <c r="AAW34" s="470"/>
      <c r="AAX34" s="470"/>
      <c r="AAY34" s="470"/>
      <c r="AAZ34" s="470"/>
      <c r="ABA34" s="470"/>
      <c r="ABB34" s="470"/>
      <c r="ABC34" s="470"/>
      <c r="ABD34" s="470"/>
      <c r="ABE34" s="470"/>
      <c r="ABF34" s="470"/>
      <c r="ABG34" s="470"/>
      <c r="ABH34" s="470"/>
      <c r="ABI34" s="470"/>
      <c r="ABJ34" s="470"/>
      <c r="ABK34" s="470"/>
      <c r="ABL34" s="470"/>
      <c r="ABM34" s="470"/>
      <c r="ABN34" s="470"/>
      <c r="ABO34" s="470"/>
      <c r="ABP34" s="470"/>
      <c r="ABQ34" s="470"/>
      <c r="ABR34" s="470"/>
      <c r="ABS34" s="470"/>
      <c r="ABT34" s="470"/>
      <c r="ABU34" s="470"/>
      <c r="ABV34" s="470"/>
      <c r="ABW34" s="470"/>
      <c r="ABX34" s="470"/>
      <c r="ABY34" s="470"/>
      <c r="ABZ34" s="470"/>
      <c r="ACA34" s="470"/>
      <c r="ACB34" s="470"/>
      <c r="ACC34" s="470"/>
      <c r="ACD34" s="470"/>
      <c r="ACE34" s="470"/>
      <c r="ACF34" s="470"/>
      <c r="ACG34" s="470"/>
      <c r="ACH34" s="470"/>
      <c r="ACI34" s="470"/>
      <c r="ACJ34" s="470"/>
      <c r="ACK34" s="470"/>
      <c r="ACL34" s="470"/>
      <c r="ACM34" s="470"/>
      <c r="ACN34" s="470"/>
      <c r="ACO34" s="470"/>
      <c r="ACP34" s="470"/>
      <c r="ACQ34" s="470"/>
      <c r="ACR34" s="470"/>
      <c r="ACS34" s="470"/>
      <c r="ACT34" s="470"/>
      <c r="ACU34" s="470"/>
      <c r="ACV34" s="470"/>
      <c r="ACW34" s="470"/>
      <c r="ACX34" s="470"/>
      <c r="ACY34" s="470"/>
      <c r="ACZ34" s="470"/>
      <c r="ADA34" s="470"/>
      <c r="ADB34" s="470"/>
      <c r="ADC34" s="470"/>
      <c r="ADD34" s="470"/>
      <c r="ADE34" s="470"/>
      <c r="ADF34" s="470"/>
      <c r="ADG34" s="470"/>
      <c r="ADH34" s="470"/>
      <c r="ADI34" s="470"/>
      <c r="ADJ34" s="470"/>
      <c r="ADK34" s="470"/>
      <c r="ADL34" s="470"/>
      <c r="ADM34" s="470"/>
      <c r="ADN34" s="470"/>
      <c r="ADO34" s="470"/>
      <c r="ADP34" s="470"/>
      <c r="ADQ34" s="470"/>
      <c r="ADR34" s="470"/>
      <c r="ADS34" s="470"/>
      <c r="ADT34" s="470"/>
      <c r="ADU34" s="470"/>
      <c r="ADV34" s="470"/>
      <c r="ADW34" s="470"/>
      <c r="ADX34" s="470"/>
      <c r="ADY34" s="470"/>
      <c r="ADZ34" s="470"/>
      <c r="AEA34" s="470"/>
      <c r="AEB34" s="470"/>
      <c r="AEC34" s="470"/>
      <c r="AED34" s="470"/>
      <c r="AEE34" s="470"/>
      <c r="AEF34" s="470"/>
      <c r="AEG34" s="470"/>
      <c r="AEH34" s="470"/>
      <c r="AEI34" s="470"/>
      <c r="AEJ34" s="470"/>
      <c r="AEK34" s="470"/>
      <c r="AEL34" s="470"/>
      <c r="AEM34" s="470"/>
      <c r="AEN34" s="470"/>
      <c r="AEO34" s="470"/>
      <c r="AEP34" s="470"/>
      <c r="AEQ34" s="470"/>
      <c r="AER34" s="470"/>
      <c r="AES34" s="470"/>
      <c r="AET34" s="470"/>
      <c r="AEU34" s="470"/>
      <c r="AEV34" s="470"/>
      <c r="AEW34" s="470"/>
      <c r="AEX34" s="470"/>
      <c r="AEY34" s="470"/>
      <c r="AEZ34" s="470"/>
      <c r="AFA34" s="470"/>
      <c r="AFB34" s="470"/>
      <c r="AFC34" s="470"/>
      <c r="AFD34" s="470"/>
      <c r="AFE34" s="470"/>
      <c r="AFF34" s="470"/>
      <c r="AFG34" s="470"/>
      <c r="AFH34" s="470"/>
      <c r="AFI34" s="470"/>
      <c r="AFJ34" s="470"/>
      <c r="AFK34" s="470"/>
      <c r="AFL34" s="470"/>
      <c r="AFM34" s="470"/>
      <c r="AFN34" s="470"/>
      <c r="AFO34" s="470"/>
      <c r="AFP34" s="470"/>
      <c r="AFQ34" s="470"/>
      <c r="AFR34" s="470"/>
      <c r="AFS34" s="470"/>
      <c r="AFT34" s="470"/>
      <c r="AFU34" s="470"/>
      <c r="AFV34" s="470"/>
      <c r="AFW34" s="470"/>
      <c r="AFX34" s="470"/>
      <c r="AFY34" s="470"/>
      <c r="AFZ34" s="470"/>
      <c r="AGA34" s="470"/>
      <c r="AGB34" s="470"/>
      <c r="AGC34" s="470"/>
      <c r="AGD34" s="470"/>
      <c r="AGE34" s="470"/>
      <c r="AGF34" s="470"/>
      <c r="AGG34" s="470"/>
      <c r="AGH34" s="470"/>
      <c r="AGI34" s="470"/>
      <c r="AGJ34" s="470"/>
      <c r="AGK34" s="470"/>
      <c r="AGL34" s="470"/>
      <c r="AGM34" s="470"/>
      <c r="AGN34" s="470"/>
      <c r="AGO34" s="470"/>
      <c r="AGP34" s="470"/>
      <c r="AGQ34" s="470"/>
      <c r="AGR34" s="470"/>
      <c r="AGS34" s="470"/>
      <c r="AGT34" s="470"/>
      <c r="AGU34" s="470"/>
      <c r="AGV34" s="470"/>
      <c r="AGW34" s="470"/>
      <c r="AGX34" s="470"/>
      <c r="AGY34" s="470"/>
      <c r="AGZ34" s="470"/>
      <c r="AHA34" s="470"/>
      <c r="AHB34" s="470"/>
      <c r="AHC34" s="470"/>
      <c r="AHD34" s="470"/>
      <c r="AHE34" s="470"/>
      <c r="AHF34" s="470"/>
      <c r="AHG34" s="470"/>
      <c r="AHH34" s="470"/>
      <c r="AHI34" s="470"/>
      <c r="AHJ34" s="470"/>
      <c r="AHK34" s="470"/>
      <c r="AHL34" s="470"/>
      <c r="AHM34" s="470"/>
      <c r="AHN34" s="470"/>
      <c r="AHO34" s="470"/>
      <c r="AHP34" s="470"/>
      <c r="AHQ34" s="470"/>
      <c r="AHR34" s="470"/>
      <c r="AHS34" s="470"/>
      <c r="AHT34" s="470"/>
      <c r="AHU34" s="470"/>
      <c r="AHV34" s="470"/>
      <c r="AHW34" s="470"/>
      <c r="AHX34" s="470"/>
      <c r="AHY34" s="470"/>
      <c r="AHZ34" s="470"/>
      <c r="AIA34" s="470"/>
      <c r="AIB34" s="470"/>
      <c r="AIC34" s="470"/>
      <c r="AID34" s="470"/>
      <c r="AIE34" s="470"/>
      <c r="AIF34" s="470"/>
      <c r="AIG34" s="470"/>
      <c r="AIH34" s="470"/>
      <c r="AII34" s="470"/>
      <c r="AIJ34" s="470"/>
      <c r="AIK34" s="470"/>
      <c r="AIL34" s="470"/>
      <c r="AIM34" s="470"/>
      <c r="AIN34" s="470"/>
      <c r="AIO34" s="470"/>
      <c r="AIP34" s="470"/>
      <c r="AIQ34" s="470"/>
      <c r="AIR34" s="470"/>
      <c r="AIS34" s="470"/>
      <c r="AIT34" s="470"/>
      <c r="AIU34" s="470"/>
      <c r="AIV34" s="470"/>
      <c r="AIW34" s="470"/>
      <c r="AIX34" s="470"/>
      <c r="AIY34" s="470"/>
      <c r="AIZ34" s="470"/>
      <c r="AJA34" s="470"/>
      <c r="AJB34" s="470"/>
      <c r="AJC34" s="470"/>
      <c r="AJD34" s="470"/>
      <c r="AJE34" s="470"/>
      <c r="AJF34" s="470"/>
      <c r="AJG34" s="470"/>
      <c r="AJH34" s="470"/>
      <c r="AJI34" s="470"/>
      <c r="AJJ34" s="470"/>
      <c r="AJK34" s="470"/>
      <c r="AJL34" s="470"/>
      <c r="AJM34" s="470"/>
      <c r="AJN34" s="470"/>
      <c r="AJO34" s="470"/>
      <c r="AJP34" s="470"/>
      <c r="AJQ34" s="470"/>
      <c r="AJR34" s="470"/>
      <c r="AJS34" s="470"/>
      <c r="AJT34" s="470"/>
      <c r="AJU34" s="470"/>
      <c r="AJV34" s="470"/>
      <c r="AJW34" s="470"/>
      <c r="AJX34" s="470"/>
      <c r="AJY34" s="470"/>
      <c r="AJZ34" s="470"/>
      <c r="AKA34" s="470"/>
      <c r="AKB34" s="470"/>
      <c r="AKC34" s="470"/>
      <c r="AKD34" s="470"/>
      <c r="AKE34" s="470"/>
      <c r="AKF34" s="470"/>
      <c r="AKG34" s="470"/>
      <c r="AKH34" s="470"/>
      <c r="AKI34" s="470"/>
      <c r="AKJ34" s="470"/>
      <c r="AKK34" s="470"/>
      <c r="AKL34" s="470"/>
      <c r="AKM34" s="470"/>
      <c r="AKN34" s="470"/>
      <c r="AKO34" s="470"/>
      <c r="AKP34" s="470"/>
      <c r="AKQ34" s="470"/>
      <c r="AKR34" s="470"/>
      <c r="AKS34" s="470"/>
      <c r="AKT34" s="470"/>
      <c r="AKU34" s="470"/>
      <c r="AKV34" s="470"/>
      <c r="AKW34" s="470"/>
      <c r="AKX34" s="470"/>
      <c r="AKY34" s="470"/>
      <c r="AKZ34" s="470"/>
      <c r="ALA34" s="470"/>
      <c r="ALB34" s="470"/>
      <c r="ALC34" s="470"/>
      <c r="ALD34" s="470"/>
      <c r="ALE34" s="470"/>
      <c r="ALF34" s="470"/>
      <c r="ALG34" s="470"/>
      <c r="ALH34" s="470"/>
      <c r="ALI34" s="470"/>
      <c r="ALJ34" s="470"/>
      <c r="ALK34" s="470"/>
      <c r="ALL34" s="470"/>
      <c r="ALM34" s="470"/>
      <c r="ALN34" s="470"/>
      <c r="ALO34" s="470"/>
      <c r="ALP34" s="470"/>
      <c r="ALQ34" s="470"/>
      <c r="ALR34" s="470"/>
    </row>
    <row r="35" spans="1:1006" s="469" customFormat="1">
      <c r="A35" s="524"/>
      <c r="B35" s="572" t="s">
        <v>33</v>
      </c>
      <c r="C35" s="526"/>
      <c r="D35" s="441"/>
      <c r="E35" s="441"/>
      <c r="F35" s="441"/>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0"/>
      <c r="CP35" s="470"/>
      <c r="CQ35" s="470"/>
      <c r="CR35" s="470"/>
      <c r="CS35" s="470"/>
      <c r="CT35" s="470"/>
      <c r="CU35" s="470"/>
      <c r="CV35" s="470"/>
      <c r="CW35" s="470"/>
      <c r="CX35" s="470"/>
      <c r="CY35" s="470"/>
      <c r="CZ35" s="470"/>
      <c r="DA35" s="470"/>
      <c r="DB35" s="470"/>
      <c r="DC35" s="470"/>
      <c r="DD35" s="470"/>
      <c r="DE35" s="470"/>
      <c r="DF35" s="470"/>
      <c r="DG35" s="470"/>
      <c r="DH35" s="470"/>
      <c r="DI35" s="470"/>
      <c r="DJ35" s="470"/>
      <c r="DK35" s="470"/>
      <c r="DL35" s="470"/>
      <c r="DM35" s="470"/>
      <c r="DN35" s="470"/>
      <c r="DO35" s="470"/>
      <c r="DP35" s="470"/>
      <c r="DQ35" s="470"/>
      <c r="DR35" s="470"/>
      <c r="DS35" s="470"/>
      <c r="DT35" s="470"/>
      <c r="DU35" s="470"/>
      <c r="DV35" s="470"/>
      <c r="DW35" s="470"/>
      <c r="DX35" s="470"/>
      <c r="DY35" s="470"/>
      <c r="DZ35" s="470"/>
      <c r="EA35" s="470"/>
      <c r="EB35" s="470"/>
      <c r="EC35" s="470"/>
      <c r="ED35" s="470"/>
      <c r="EE35" s="470"/>
      <c r="EF35" s="470"/>
      <c r="EG35" s="470"/>
      <c r="EH35" s="470"/>
      <c r="EI35" s="470"/>
      <c r="EJ35" s="470"/>
      <c r="EK35" s="470"/>
      <c r="EL35" s="470"/>
      <c r="EM35" s="470"/>
      <c r="EN35" s="470"/>
      <c r="EO35" s="470"/>
      <c r="EP35" s="470"/>
      <c r="EQ35" s="470"/>
      <c r="ER35" s="470"/>
      <c r="ES35" s="470"/>
      <c r="ET35" s="470"/>
      <c r="EU35" s="470"/>
      <c r="EV35" s="470"/>
      <c r="EW35" s="470"/>
      <c r="EX35" s="470"/>
      <c r="EY35" s="470"/>
      <c r="EZ35" s="470"/>
      <c r="FA35" s="470"/>
      <c r="FB35" s="470"/>
      <c r="FC35" s="470"/>
      <c r="FD35" s="470"/>
      <c r="FE35" s="470"/>
      <c r="FF35" s="470"/>
      <c r="FG35" s="470"/>
      <c r="FH35" s="470"/>
      <c r="FI35" s="470"/>
      <c r="FJ35" s="470"/>
      <c r="FK35" s="470"/>
      <c r="FL35" s="470"/>
      <c r="FM35" s="470"/>
      <c r="FN35" s="470"/>
      <c r="FO35" s="470"/>
      <c r="FP35" s="470"/>
      <c r="FQ35" s="470"/>
      <c r="FR35" s="470"/>
      <c r="FS35" s="470"/>
      <c r="FT35" s="470"/>
      <c r="FU35" s="470"/>
      <c r="FV35" s="470"/>
      <c r="FW35" s="470"/>
      <c r="FX35" s="470"/>
      <c r="FY35" s="470"/>
      <c r="FZ35" s="470"/>
      <c r="GA35" s="470"/>
      <c r="GB35" s="470"/>
      <c r="GC35" s="470"/>
      <c r="GD35" s="470"/>
      <c r="GE35" s="470"/>
      <c r="GF35" s="470"/>
      <c r="GG35" s="470"/>
      <c r="GH35" s="470"/>
      <c r="GI35" s="470"/>
      <c r="GJ35" s="470"/>
      <c r="GK35" s="470"/>
      <c r="GL35" s="470"/>
      <c r="GM35" s="470"/>
      <c r="GN35" s="470"/>
      <c r="GO35" s="470"/>
      <c r="GP35" s="470"/>
      <c r="GQ35" s="470"/>
      <c r="GR35" s="470"/>
      <c r="GS35" s="470"/>
      <c r="GT35" s="470"/>
      <c r="GU35" s="470"/>
      <c r="GV35" s="470"/>
      <c r="GW35" s="470"/>
      <c r="GX35" s="470"/>
      <c r="GY35" s="470"/>
      <c r="GZ35" s="470"/>
      <c r="HA35" s="470"/>
      <c r="HB35" s="470"/>
      <c r="HC35" s="470"/>
      <c r="HD35" s="470"/>
      <c r="HE35" s="470"/>
      <c r="HF35" s="470"/>
      <c r="HG35" s="470"/>
      <c r="HH35" s="470"/>
      <c r="HI35" s="470"/>
      <c r="HJ35" s="470"/>
      <c r="HK35" s="470"/>
      <c r="HL35" s="470"/>
      <c r="HM35" s="470"/>
      <c r="HN35" s="470"/>
      <c r="HO35" s="470"/>
      <c r="HP35" s="470"/>
      <c r="HQ35" s="470"/>
      <c r="HR35" s="470"/>
      <c r="HS35" s="470"/>
      <c r="HT35" s="470"/>
      <c r="HU35" s="470"/>
      <c r="HV35" s="470"/>
      <c r="HW35" s="470"/>
      <c r="HX35" s="470"/>
      <c r="HY35" s="470"/>
      <c r="HZ35" s="470"/>
      <c r="IA35" s="470"/>
      <c r="IB35" s="470"/>
      <c r="IC35" s="470"/>
      <c r="ID35" s="470"/>
      <c r="IE35" s="470"/>
      <c r="IF35" s="470"/>
      <c r="IG35" s="470"/>
      <c r="IH35" s="470"/>
      <c r="II35" s="470"/>
      <c r="IJ35" s="470"/>
      <c r="IK35" s="470"/>
      <c r="IL35" s="470"/>
      <c r="IM35" s="470"/>
      <c r="IN35" s="470"/>
      <c r="IO35" s="470"/>
      <c r="IP35" s="470"/>
      <c r="IQ35" s="470"/>
      <c r="IR35" s="470"/>
      <c r="IS35" s="470"/>
      <c r="IT35" s="470"/>
      <c r="IU35" s="470"/>
      <c r="IV35" s="470"/>
      <c r="IW35" s="470"/>
      <c r="IX35" s="470"/>
      <c r="IY35" s="470"/>
      <c r="IZ35" s="470"/>
      <c r="JA35" s="470"/>
      <c r="JB35" s="470"/>
      <c r="JC35" s="470"/>
      <c r="JD35" s="470"/>
      <c r="JE35" s="470"/>
      <c r="JF35" s="470"/>
      <c r="JG35" s="470"/>
      <c r="JH35" s="470"/>
      <c r="JI35" s="470"/>
      <c r="JJ35" s="470"/>
      <c r="JK35" s="470"/>
      <c r="JL35" s="470"/>
      <c r="JM35" s="470"/>
      <c r="JN35" s="470"/>
      <c r="JO35" s="470"/>
      <c r="JP35" s="470"/>
      <c r="JQ35" s="470"/>
      <c r="JR35" s="470"/>
      <c r="JS35" s="470"/>
      <c r="JT35" s="470"/>
      <c r="JU35" s="470"/>
      <c r="JV35" s="470"/>
      <c r="JW35" s="470"/>
      <c r="JX35" s="470"/>
      <c r="JY35" s="470"/>
      <c r="JZ35" s="470"/>
      <c r="KA35" s="470"/>
      <c r="KB35" s="470"/>
      <c r="KC35" s="470"/>
      <c r="KD35" s="470"/>
      <c r="KE35" s="470"/>
      <c r="KF35" s="470"/>
      <c r="KG35" s="470"/>
      <c r="KH35" s="470"/>
      <c r="KI35" s="470"/>
      <c r="KJ35" s="470"/>
      <c r="KK35" s="470"/>
      <c r="KL35" s="470"/>
      <c r="KM35" s="470"/>
      <c r="KN35" s="470"/>
      <c r="KO35" s="470"/>
      <c r="KP35" s="470"/>
      <c r="KQ35" s="470"/>
      <c r="KR35" s="470"/>
      <c r="KS35" s="470"/>
      <c r="KT35" s="470"/>
      <c r="KU35" s="470"/>
      <c r="KV35" s="470"/>
      <c r="KW35" s="470"/>
      <c r="KX35" s="470"/>
      <c r="KY35" s="470"/>
      <c r="KZ35" s="470"/>
      <c r="LA35" s="470"/>
      <c r="LB35" s="470"/>
      <c r="LC35" s="470"/>
      <c r="LD35" s="470"/>
      <c r="LE35" s="470"/>
      <c r="LF35" s="470"/>
      <c r="LG35" s="470"/>
      <c r="LH35" s="470"/>
      <c r="LI35" s="470"/>
      <c r="LJ35" s="470"/>
      <c r="LK35" s="470"/>
      <c r="LL35" s="470"/>
      <c r="LM35" s="470"/>
      <c r="LN35" s="470"/>
      <c r="LO35" s="470"/>
      <c r="LP35" s="470"/>
      <c r="LQ35" s="470"/>
      <c r="LR35" s="470"/>
      <c r="LS35" s="470"/>
      <c r="LT35" s="470"/>
      <c r="LU35" s="470"/>
      <c r="LV35" s="470"/>
      <c r="LW35" s="470"/>
      <c r="LX35" s="470"/>
      <c r="LY35" s="470"/>
      <c r="LZ35" s="470"/>
      <c r="MA35" s="470"/>
      <c r="MB35" s="470"/>
      <c r="MC35" s="470"/>
      <c r="MD35" s="470"/>
      <c r="ME35" s="470"/>
      <c r="MF35" s="470"/>
      <c r="MG35" s="470"/>
      <c r="MH35" s="470"/>
      <c r="MI35" s="470"/>
      <c r="MJ35" s="470"/>
      <c r="MK35" s="470"/>
      <c r="ML35" s="470"/>
      <c r="MM35" s="470"/>
      <c r="MN35" s="470"/>
      <c r="MO35" s="470"/>
      <c r="MP35" s="470"/>
      <c r="MQ35" s="470"/>
      <c r="MR35" s="470"/>
      <c r="MS35" s="470"/>
      <c r="MT35" s="470"/>
      <c r="MU35" s="470"/>
      <c r="MV35" s="470"/>
      <c r="MW35" s="470"/>
      <c r="MX35" s="470"/>
      <c r="MY35" s="470"/>
      <c r="MZ35" s="470"/>
      <c r="NA35" s="470"/>
      <c r="NB35" s="470"/>
      <c r="NC35" s="470"/>
      <c r="ND35" s="470"/>
      <c r="NE35" s="470"/>
      <c r="NF35" s="470"/>
      <c r="NG35" s="470"/>
      <c r="NH35" s="470"/>
      <c r="NI35" s="470"/>
      <c r="NJ35" s="470"/>
      <c r="NK35" s="470"/>
      <c r="NL35" s="470"/>
      <c r="NM35" s="470"/>
      <c r="NN35" s="470"/>
      <c r="NO35" s="470"/>
      <c r="NP35" s="470"/>
      <c r="NQ35" s="470"/>
      <c r="NR35" s="470"/>
      <c r="NS35" s="470"/>
      <c r="NT35" s="470"/>
      <c r="NU35" s="470"/>
      <c r="NV35" s="470"/>
      <c r="NW35" s="470"/>
      <c r="NX35" s="470"/>
      <c r="NY35" s="470"/>
      <c r="NZ35" s="470"/>
      <c r="OA35" s="470"/>
      <c r="OB35" s="470"/>
      <c r="OC35" s="470"/>
      <c r="OD35" s="470"/>
      <c r="OE35" s="470"/>
      <c r="OF35" s="470"/>
      <c r="OG35" s="470"/>
      <c r="OH35" s="470"/>
      <c r="OI35" s="470"/>
      <c r="OJ35" s="470"/>
      <c r="OK35" s="470"/>
      <c r="OL35" s="470"/>
      <c r="OM35" s="470"/>
      <c r="ON35" s="470"/>
      <c r="OO35" s="470"/>
      <c r="OP35" s="470"/>
      <c r="OQ35" s="470"/>
      <c r="OR35" s="470"/>
      <c r="OS35" s="470"/>
      <c r="OT35" s="470"/>
      <c r="OU35" s="470"/>
      <c r="OV35" s="470"/>
      <c r="OW35" s="470"/>
      <c r="OX35" s="470"/>
      <c r="OY35" s="470"/>
      <c r="OZ35" s="470"/>
      <c r="PA35" s="470"/>
      <c r="PB35" s="470"/>
      <c r="PC35" s="470"/>
      <c r="PD35" s="470"/>
      <c r="PE35" s="470"/>
      <c r="PF35" s="470"/>
      <c r="PG35" s="470"/>
      <c r="PH35" s="470"/>
      <c r="PI35" s="470"/>
      <c r="PJ35" s="470"/>
      <c r="PK35" s="470"/>
      <c r="PL35" s="470"/>
      <c r="PM35" s="470"/>
      <c r="PN35" s="470"/>
      <c r="PO35" s="470"/>
      <c r="PP35" s="470"/>
      <c r="PQ35" s="470"/>
      <c r="PR35" s="470"/>
      <c r="PS35" s="470"/>
      <c r="PT35" s="470"/>
      <c r="PU35" s="470"/>
      <c r="PV35" s="470"/>
      <c r="PW35" s="470"/>
      <c r="PX35" s="470"/>
      <c r="PY35" s="470"/>
      <c r="PZ35" s="470"/>
      <c r="QA35" s="470"/>
      <c r="QB35" s="470"/>
      <c r="QC35" s="470"/>
      <c r="QD35" s="470"/>
      <c r="QE35" s="470"/>
      <c r="QF35" s="470"/>
      <c r="QG35" s="470"/>
      <c r="QH35" s="470"/>
      <c r="QI35" s="470"/>
      <c r="QJ35" s="470"/>
      <c r="QK35" s="470"/>
      <c r="QL35" s="470"/>
      <c r="QM35" s="470"/>
      <c r="QN35" s="470"/>
      <c r="QO35" s="470"/>
      <c r="QP35" s="470"/>
      <c r="QQ35" s="470"/>
      <c r="QR35" s="470"/>
      <c r="QS35" s="470"/>
      <c r="QT35" s="470"/>
      <c r="QU35" s="470"/>
      <c r="QV35" s="470"/>
      <c r="QW35" s="470"/>
      <c r="QX35" s="470"/>
      <c r="QY35" s="470"/>
      <c r="QZ35" s="470"/>
      <c r="RA35" s="470"/>
      <c r="RB35" s="470"/>
      <c r="RC35" s="470"/>
      <c r="RD35" s="470"/>
      <c r="RE35" s="470"/>
      <c r="RF35" s="470"/>
      <c r="RG35" s="470"/>
      <c r="RH35" s="470"/>
      <c r="RI35" s="470"/>
      <c r="RJ35" s="470"/>
      <c r="RK35" s="470"/>
      <c r="RL35" s="470"/>
      <c r="RM35" s="470"/>
      <c r="RN35" s="470"/>
      <c r="RO35" s="470"/>
      <c r="RP35" s="470"/>
      <c r="RQ35" s="470"/>
      <c r="RR35" s="470"/>
      <c r="RS35" s="470"/>
      <c r="RT35" s="470"/>
      <c r="RU35" s="470"/>
      <c r="RV35" s="470"/>
      <c r="RW35" s="470"/>
      <c r="RX35" s="470"/>
      <c r="RY35" s="470"/>
      <c r="RZ35" s="470"/>
      <c r="SA35" s="470"/>
      <c r="SB35" s="470"/>
      <c r="SC35" s="470"/>
      <c r="SD35" s="470"/>
      <c r="SE35" s="470"/>
      <c r="SF35" s="470"/>
      <c r="SG35" s="470"/>
      <c r="SH35" s="470"/>
      <c r="SI35" s="470"/>
      <c r="SJ35" s="470"/>
      <c r="SK35" s="470"/>
      <c r="SL35" s="470"/>
      <c r="SM35" s="470"/>
      <c r="SN35" s="470"/>
      <c r="SO35" s="470"/>
      <c r="SP35" s="470"/>
      <c r="SQ35" s="470"/>
      <c r="SR35" s="470"/>
      <c r="SS35" s="470"/>
      <c r="ST35" s="470"/>
      <c r="SU35" s="470"/>
      <c r="SV35" s="470"/>
      <c r="SW35" s="470"/>
      <c r="SX35" s="470"/>
      <c r="SY35" s="470"/>
      <c r="SZ35" s="470"/>
      <c r="TA35" s="470"/>
      <c r="TB35" s="470"/>
      <c r="TC35" s="470"/>
      <c r="TD35" s="470"/>
      <c r="TE35" s="470"/>
      <c r="TF35" s="470"/>
      <c r="TG35" s="470"/>
      <c r="TH35" s="470"/>
      <c r="TI35" s="470"/>
      <c r="TJ35" s="470"/>
      <c r="TK35" s="470"/>
      <c r="TL35" s="470"/>
      <c r="TM35" s="470"/>
      <c r="TN35" s="470"/>
      <c r="TO35" s="470"/>
      <c r="TP35" s="470"/>
      <c r="TQ35" s="470"/>
      <c r="TR35" s="470"/>
      <c r="TS35" s="470"/>
      <c r="TT35" s="470"/>
      <c r="TU35" s="470"/>
      <c r="TV35" s="470"/>
      <c r="TW35" s="470"/>
      <c r="TX35" s="470"/>
      <c r="TY35" s="470"/>
      <c r="TZ35" s="470"/>
      <c r="UA35" s="470"/>
      <c r="UB35" s="470"/>
      <c r="UC35" s="470"/>
      <c r="UD35" s="470"/>
      <c r="UE35" s="470"/>
      <c r="UF35" s="470"/>
      <c r="UG35" s="470"/>
      <c r="UH35" s="470"/>
      <c r="UI35" s="470"/>
      <c r="UJ35" s="470"/>
      <c r="UK35" s="470"/>
      <c r="UL35" s="470"/>
      <c r="UM35" s="470"/>
      <c r="UN35" s="470"/>
      <c r="UO35" s="470"/>
      <c r="UP35" s="470"/>
      <c r="UQ35" s="470"/>
      <c r="UR35" s="470"/>
      <c r="US35" s="470"/>
      <c r="UT35" s="470"/>
      <c r="UU35" s="470"/>
      <c r="UV35" s="470"/>
      <c r="UW35" s="470"/>
      <c r="UX35" s="470"/>
      <c r="UY35" s="470"/>
      <c r="UZ35" s="470"/>
      <c r="VA35" s="470"/>
      <c r="VB35" s="470"/>
      <c r="VC35" s="470"/>
      <c r="VD35" s="470"/>
      <c r="VE35" s="470"/>
      <c r="VF35" s="470"/>
      <c r="VG35" s="470"/>
      <c r="VH35" s="470"/>
      <c r="VI35" s="470"/>
      <c r="VJ35" s="470"/>
      <c r="VK35" s="470"/>
      <c r="VL35" s="470"/>
      <c r="VM35" s="470"/>
      <c r="VN35" s="470"/>
      <c r="VO35" s="470"/>
      <c r="VP35" s="470"/>
      <c r="VQ35" s="470"/>
      <c r="VR35" s="470"/>
      <c r="VS35" s="470"/>
      <c r="VT35" s="470"/>
      <c r="VU35" s="470"/>
      <c r="VV35" s="470"/>
      <c r="VW35" s="470"/>
      <c r="VX35" s="470"/>
      <c r="VY35" s="470"/>
      <c r="VZ35" s="470"/>
      <c r="WA35" s="470"/>
      <c r="WB35" s="470"/>
      <c r="WC35" s="470"/>
      <c r="WD35" s="470"/>
      <c r="WE35" s="470"/>
      <c r="WF35" s="470"/>
      <c r="WG35" s="470"/>
      <c r="WH35" s="470"/>
      <c r="WI35" s="470"/>
      <c r="WJ35" s="470"/>
      <c r="WK35" s="470"/>
      <c r="WL35" s="470"/>
      <c r="WM35" s="470"/>
      <c r="WN35" s="470"/>
      <c r="WO35" s="470"/>
      <c r="WP35" s="470"/>
      <c r="WQ35" s="470"/>
      <c r="WR35" s="470"/>
      <c r="WS35" s="470"/>
      <c r="WT35" s="470"/>
      <c r="WU35" s="470"/>
      <c r="WV35" s="470"/>
      <c r="WW35" s="470"/>
      <c r="WX35" s="470"/>
      <c r="WY35" s="470"/>
      <c r="WZ35" s="470"/>
      <c r="XA35" s="470"/>
      <c r="XB35" s="470"/>
      <c r="XC35" s="470"/>
      <c r="XD35" s="470"/>
      <c r="XE35" s="470"/>
      <c r="XF35" s="470"/>
      <c r="XG35" s="470"/>
      <c r="XH35" s="470"/>
      <c r="XI35" s="470"/>
      <c r="XJ35" s="470"/>
      <c r="XK35" s="470"/>
      <c r="XL35" s="470"/>
      <c r="XM35" s="470"/>
      <c r="XN35" s="470"/>
      <c r="XO35" s="470"/>
      <c r="XP35" s="470"/>
      <c r="XQ35" s="470"/>
      <c r="XR35" s="470"/>
      <c r="XS35" s="470"/>
      <c r="XT35" s="470"/>
      <c r="XU35" s="470"/>
      <c r="XV35" s="470"/>
      <c r="XW35" s="470"/>
      <c r="XX35" s="470"/>
      <c r="XY35" s="470"/>
      <c r="XZ35" s="470"/>
      <c r="YA35" s="470"/>
      <c r="YB35" s="470"/>
      <c r="YC35" s="470"/>
      <c r="YD35" s="470"/>
      <c r="YE35" s="470"/>
      <c r="YF35" s="470"/>
      <c r="YG35" s="470"/>
      <c r="YH35" s="470"/>
      <c r="YI35" s="470"/>
      <c r="YJ35" s="470"/>
      <c r="YK35" s="470"/>
      <c r="YL35" s="470"/>
      <c r="YM35" s="470"/>
      <c r="YN35" s="470"/>
      <c r="YO35" s="470"/>
      <c r="YP35" s="470"/>
      <c r="YQ35" s="470"/>
      <c r="YR35" s="470"/>
      <c r="YS35" s="470"/>
      <c r="YT35" s="470"/>
      <c r="YU35" s="470"/>
      <c r="YV35" s="470"/>
      <c r="YW35" s="470"/>
      <c r="YX35" s="470"/>
      <c r="YY35" s="470"/>
      <c r="YZ35" s="470"/>
      <c r="ZA35" s="470"/>
      <c r="ZB35" s="470"/>
      <c r="ZC35" s="470"/>
      <c r="ZD35" s="470"/>
      <c r="ZE35" s="470"/>
      <c r="ZF35" s="470"/>
      <c r="ZG35" s="470"/>
      <c r="ZH35" s="470"/>
      <c r="ZI35" s="470"/>
      <c r="ZJ35" s="470"/>
      <c r="ZK35" s="470"/>
      <c r="ZL35" s="470"/>
      <c r="ZM35" s="470"/>
      <c r="ZN35" s="470"/>
      <c r="ZO35" s="470"/>
      <c r="ZP35" s="470"/>
      <c r="ZQ35" s="470"/>
      <c r="ZR35" s="470"/>
      <c r="ZS35" s="470"/>
      <c r="ZT35" s="470"/>
      <c r="ZU35" s="470"/>
      <c r="ZV35" s="470"/>
      <c r="ZW35" s="470"/>
      <c r="ZX35" s="470"/>
      <c r="ZY35" s="470"/>
      <c r="ZZ35" s="470"/>
      <c r="AAA35" s="470"/>
      <c r="AAB35" s="470"/>
      <c r="AAC35" s="470"/>
      <c r="AAD35" s="470"/>
      <c r="AAE35" s="470"/>
      <c r="AAF35" s="470"/>
      <c r="AAG35" s="470"/>
      <c r="AAH35" s="470"/>
      <c r="AAI35" s="470"/>
      <c r="AAJ35" s="470"/>
      <c r="AAK35" s="470"/>
      <c r="AAL35" s="470"/>
      <c r="AAM35" s="470"/>
      <c r="AAN35" s="470"/>
      <c r="AAO35" s="470"/>
      <c r="AAP35" s="470"/>
      <c r="AAQ35" s="470"/>
      <c r="AAR35" s="470"/>
      <c r="AAS35" s="470"/>
      <c r="AAT35" s="470"/>
      <c r="AAU35" s="470"/>
      <c r="AAV35" s="470"/>
      <c r="AAW35" s="470"/>
      <c r="AAX35" s="470"/>
      <c r="AAY35" s="470"/>
      <c r="AAZ35" s="470"/>
      <c r="ABA35" s="470"/>
      <c r="ABB35" s="470"/>
      <c r="ABC35" s="470"/>
      <c r="ABD35" s="470"/>
      <c r="ABE35" s="470"/>
      <c r="ABF35" s="470"/>
      <c r="ABG35" s="470"/>
      <c r="ABH35" s="470"/>
      <c r="ABI35" s="470"/>
      <c r="ABJ35" s="470"/>
      <c r="ABK35" s="470"/>
      <c r="ABL35" s="470"/>
      <c r="ABM35" s="470"/>
      <c r="ABN35" s="470"/>
      <c r="ABO35" s="470"/>
      <c r="ABP35" s="470"/>
      <c r="ABQ35" s="470"/>
      <c r="ABR35" s="470"/>
      <c r="ABS35" s="470"/>
      <c r="ABT35" s="470"/>
      <c r="ABU35" s="470"/>
      <c r="ABV35" s="470"/>
      <c r="ABW35" s="470"/>
      <c r="ABX35" s="470"/>
      <c r="ABY35" s="470"/>
      <c r="ABZ35" s="470"/>
      <c r="ACA35" s="470"/>
      <c r="ACB35" s="470"/>
      <c r="ACC35" s="470"/>
      <c r="ACD35" s="470"/>
      <c r="ACE35" s="470"/>
      <c r="ACF35" s="470"/>
      <c r="ACG35" s="470"/>
      <c r="ACH35" s="470"/>
      <c r="ACI35" s="470"/>
      <c r="ACJ35" s="470"/>
      <c r="ACK35" s="470"/>
      <c r="ACL35" s="470"/>
      <c r="ACM35" s="470"/>
      <c r="ACN35" s="470"/>
      <c r="ACO35" s="470"/>
      <c r="ACP35" s="470"/>
      <c r="ACQ35" s="470"/>
      <c r="ACR35" s="470"/>
      <c r="ACS35" s="470"/>
      <c r="ACT35" s="470"/>
      <c r="ACU35" s="470"/>
      <c r="ACV35" s="470"/>
      <c r="ACW35" s="470"/>
      <c r="ACX35" s="470"/>
      <c r="ACY35" s="470"/>
      <c r="ACZ35" s="470"/>
      <c r="ADA35" s="470"/>
      <c r="ADB35" s="470"/>
      <c r="ADC35" s="470"/>
      <c r="ADD35" s="470"/>
      <c r="ADE35" s="470"/>
      <c r="ADF35" s="470"/>
      <c r="ADG35" s="470"/>
      <c r="ADH35" s="470"/>
      <c r="ADI35" s="470"/>
      <c r="ADJ35" s="470"/>
      <c r="ADK35" s="470"/>
      <c r="ADL35" s="470"/>
      <c r="ADM35" s="470"/>
      <c r="ADN35" s="470"/>
      <c r="ADO35" s="470"/>
      <c r="ADP35" s="470"/>
      <c r="ADQ35" s="470"/>
      <c r="ADR35" s="470"/>
      <c r="ADS35" s="470"/>
      <c r="ADT35" s="470"/>
      <c r="ADU35" s="470"/>
      <c r="ADV35" s="470"/>
      <c r="ADW35" s="470"/>
      <c r="ADX35" s="470"/>
      <c r="ADY35" s="470"/>
      <c r="ADZ35" s="470"/>
      <c r="AEA35" s="470"/>
      <c r="AEB35" s="470"/>
      <c r="AEC35" s="470"/>
      <c r="AED35" s="470"/>
      <c r="AEE35" s="470"/>
      <c r="AEF35" s="470"/>
      <c r="AEG35" s="470"/>
      <c r="AEH35" s="470"/>
      <c r="AEI35" s="470"/>
      <c r="AEJ35" s="470"/>
      <c r="AEK35" s="470"/>
      <c r="AEL35" s="470"/>
      <c r="AEM35" s="470"/>
      <c r="AEN35" s="470"/>
      <c r="AEO35" s="470"/>
      <c r="AEP35" s="470"/>
      <c r="AEQ35" s="470"/>
      <c r="AER35" s="470"/>
      <c r="AES35" s="470"/>
      <c r="AET35" s="470"/>
      <c r="AEU35" s="470"/>
      <c r="AEV35" s="470"/>
      <c r="AEW35" s="470"/>
      <c r="AEX35" s="470"/>
      <c r="AEY35" s="470"/>
      <c r="AEZ35" s="470"/>
      <c r="AFA35" s="470"/>
      <c r="AFB35" s="470"/>
      <c r="AFC35" s="470"/>
      <c r="AFD35" s="470"/>
      <c r="AFE35" s="470"/>
      <c r="AFF35" s="470"/>
      <c r="AFG35" s="470"/>
      <c r="AFH35" s="470"/>
      <c r="AFI35" s="470"/>
      <c r="AFJ35" s="470"/>
      <c r="AFK35" s="470"/>
      <c r="AFL35" s="470"/>
      <c r="AFM35" s="470"/>
      <c r="AFN35" s="470"/>
      <c r="AFO35" s="470"/>
      <c r="AFP35" s="470"/>
      <c r="AFQ35" s="470"/>
      <c r="AFR35" s="470"/>
      <c r="AFS35" s="470"/>
      <c r="AFT35" s="470"/>
      <c r="AFU35" s="470"/>
      <c r="AFV35" s="470"/>
      <c r="AFW35" s="470"/>
      <c r="AFX35" s="470"/>
      <c r="AFY35" s="470"/>
      <c r="AFZ35" s="470"/>
      <c r="AGA35" s="470"/>
      <c r="AGB35" s="470"/>
      <c r="AGC35" s="470"/>
      <c r="AGD35" s="470"/>
      <c r="AGE35" s="470"/>
      <c r="AGF35" s="470"/>
      <c r="AGG35" s="470"/>
      <c r="AGH35" s="470"/>
      <c r="AGI35" s="470"/>
      <c r="AGJ35" s="470"/>
      <c r="AGK35" s="470"/>
      <c r="AGL35" s="470"/>
      <c r="AGM35" s="470"/>
      <c r="AGN35" s="470"/>
      <c r="AGO35" s="470"/>
      <c r="AGP35" s="470"/>
      <c r="AGQ35" s="470"/>
      <c r="AGR35" s="470"/>
      <c r="AGS35" s="470"/>
      <c r="AGT35" s="470"/>
      <c r="AGU35" s="470"/>
      <c r="AGV35" s="470"/>
      <c r="AGW35" s="470"/>
      <c r="AGX35" s="470"/>
      <c r="AGY35" s="470"/>
      <c r="AGZ35" s="470"/>
      <c r="AHA35" s="470"/>
      <c r="AHB35" s="470"/>
      <c r="AHC35" s="470"/>
      <c r="AHD35" s="470"/>
      <c r="AHE35" s="470"/>
      <c r="AHF35" s="470"/>
      <c r="AHG35" s="470"/>
      <c r="AHH35" s="470"/>
      <c r="AHI35" s="470"/>
      <c r="AHJ35" s="470"/>
      <c r="AHK35" s="470"/>
      <c r="AHL35" s="470"/>
      <c r="AHM35" s="470"/>
      <c r="AHN35" s="470"/>
      <c r="AHO35" s="470"/>
      <c r="AHP35" s="470"/>
      <c r="AHQ35" s="470"/>
      <c r="AHR35" s="470"/>
      <c r="AHS35" s="470"/>
      <c r="AHT35" s="470"/>
      <c r="AHU35" s="470"/>
      <c r="AHV35" s="470"/>
      <c r="AHW35" s="470"/>
      <c r="AHX35" s="470"/>
      <c r="AHY35" s="470"/>
      <c r="AHZ35" s="470"/>
      <c r="AIA35" s="470"/>
      <c r="AIB35" s="470"/>
      <c r="AIC35" s="470"/>
      <c r="AID35" s="470"/>
      <c r="AIE35" s="470"/>
      <c r="AIF35" s="470"/>
      <c r="AIG35" s="470"/>
      <c r="AIH35" s="470"/>
      <c r="AII35" s="470"/>
      <c r="AIJ35" s="470"/>
      <c r="AIK35" s="470"/>
      <c r="AIL35" s="470"/>
      <c r="AIM35" s="470"/>
      <c r="AIN35" s="470"/>
      <c r="AIO35" s="470"/>
      <c r="AIP35" s="470"/>
      <c r="AIQ35" s="470"/>
      <c r="AIR35" s="470"/>
      <c r="AIS35" s="470"/>
      <c r="AIT35" s="470"/>
      <c r="AIU35" s="470"/>
      <c r="AIV35" s="470"/>
      <c r="AIW35" s="470"/>
      <c r="AIX35" s="470"/>
      <c r="AIY35" s="470"/>
      <c r="AIZ35" s="470"/>
      <c r="AJA35" s="470"/>
      <c r="AJB35" s="470"/>
      <c r="AJC35" s="470"/>
      <c r="AJD35" s="470"/>
      <c r="AJE35" s="470"/>
      <c r="AJF35" s="470"/>
      <c r="AJG35" s="470"/>
      <c r="AJH35" s="470"/>
      <c r="AJI35" s="470"/>
      <c r="AJJ35" s="470"/>
      <c r="AJK35" s="470"/>
      <c r="AJL35" s="470"/>
      <c r="AJM35" s="470"/>
      <c r="AJN35" s="470"/>
      <c r="AJO35" s="470"/>
      <c r="AJP35" s="470"/>
      <c r="AJQ35" s="470"/>
      <c r="AJR35" s="470"/>
      <c r="AJS35" s="470"/>
      <c r="AJT35" s="470"/>
      <c r="AJU35" s="470"/>
      <c r="AJV35" s="470"/>
      <c r="AJW35" s="470"/>
      <c r="AJX35" s="470"/>
      <c r="AJY35" s="470"/>
      <c r="AJZ35" s="470"/>
      <c r="AKA35" s="470"/>
      <c r="AKB35" s="470"/>
      <c r="AKC35" s="470"/>
      <c r="AKD35" s="470"/>
      <c r="AKE35" s="470"/>
      <c r="AKF35" s="470"/>
      <c r="AKG35" s="470"/>
      <c r="AKH35" s="470"/>
      <c r="AKI35" s="470"/>
      <c r="AKJ35" s="470"/>
      <c r="AKK35" s="470"/>
      <c r="AKL35" s="470"/>
      <c r="AKM35" s="470"/>
      <c r="AKN35" s="470"/>
      <c r="AKO35" s="470"/>
      <c r="AKP35" s="470"/>
      <c r="AKQ35" s="470"/>
      <c r="AKR35" s="470"/>
      <c r="AKS35" s="470"/>
      <c r="AKT35" s="470"/>
      <c r="AKU35" s="470"/>
      <c r="AKV35" s="470"/>
      <c r="AKW35" s="470"/>
      <c r="AKX35" s="470"/>
      <c r="AKY35" s="470"/>
      <c r="AKZ35" s="470"/>
      <c r="ALA35" s="470"/>
      <c r="ALB35" s="470"/>
      <c r="ALC35" s="470"/>
      <c r="ALD35" s="470"/>
      <c r="ALE35" s="470"/>
      <c r="ALF35" s="470"/>
      <c r="ALG35" s="470"/>
      <c r="ALH35" s="470"/>
      <c r="ALI35" s="470"/>
      <c r="ALJ35" s="470"/>
      <c r="ALK35" s="470"/>
      <c r="ALL35" s="470"/>
      <c r="ALM35" s="470"/>
      <c r="ALN35" s="470"/>
      <c r="ALO35" s="470"/>
      <c r="ALP35" s="470"/>
      <c r="ALQ35" s="470"/>
      <c r="ALR35" s="470"/>
    </row>
    <row r="36" spans="1:1006" s="469" customFormat="1" ht="25.5">
      <c r="A36" s="524"/>
      <c r="B36" s="572" t="s">
        <v>96</v>
      </c>
      <c r="C36" s="526"/>
      <c r="D36" s="441"/>
      <c r="E36" s="441"/>
      <c r="F36" s="441"/>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0"/>
      <c r="AW36" s="470"/>
      <c r="AX36" s="470"/>
      <c r="AY36" s="470"/>
      <c r="AZ36" s="470"/>
      <c r="BA36" s="470"/>
      <c r="BB36" s="470"/>
      <c r="BC36" s="470"/>
      <c r="BD36" s="470"/>
      <c r="BE36" s="470"/>
      <c r="BF36" s="470"/>
      <c r="BG36" s="470"/>
      <c r="BH36" s="470"/>
      <c r="BI36" s="470"/>
      <c r="BJ36" s="470"/>
      <c r="BK36" s="470"/>
      <c r="BL36" s="470"/>
      <c r="BM36" s="470"/>
      <c r="BN36" s="470"/>
      <c r="BO36" s="470"/>
      <c r="BP36" s="470"/>
      <c r="BQ36" s="470"/>
      <c r="BR36" s="470"/>
      <c r="BS36" s="470"/>
      <c r="BT36" s="470"/>
      <c r="BU36" s="470"/>
      <c r="BV36" s="470"/>
      <c r="BW36" s="470"/>
      <c r="BX36" s="470"/>
      <c r="BY36" s="470"/>
      <c r="BZ36" s="470"/>
      <c r="CA36" s="470"/>
      <c r="CB36" s="470"/>
      <c r="CC36" s="470"/>
      <c r="CD36" s="470"/>
      <c r="CE36" s="470"/>
      <c r="CF36" s="470"/>
      <c r="CG36" s="470"/>
      <c r="CH36" s="470"/>
      <c r="CI36" s="470"/>
      <c r="CJ36" s="470"/>
      <c r="CK36" s="470"/>
      <c r="CL36" s="470"/>
      <c r="CM36" s="470"/>
      <c r="CN36" s="470"/>
      <c r="CO36" s="470"/>
      <c r="CP36" s="470"/>
      <c r="CQ36" s="470"/>
      <c r="CR36" s="470"/>
      <c r="CS36" s="470"/>
      <c r="CT36" s="470"/>
      <c r="CU36" s="470"/>
      <c r="CV36" s="470"/>
      <c r="CW36" s="470"/>
      <c r="CX36" s="470"/>
      <c r="CY36" s="470"/>
      <c r="CZ36" s="470"/>
      <c r="DA36" s="470"/>
      <c r="DB36" s="470"/>
      <c r="DC36" s="470"/>
      <c r="DD36" s="470"/>
      <c r="DE36" s="470"/>
      <c r="DF36" s="470"/>
      <c r="DG36" s="470"/>
      <c r="DH36" s="470"/>
      <c r="DI36" s="470"/>
      <c r="DJ36" s="470"/>
      <c r="DK36" s="470"/>
      <c r="DL36" s="470"/>
      <c r="DM36" s="470"/>
      <c r="DN36" s="470"/>
      <c r="DO36" s="470"/>
      <c r="DP36" s="470"/>
      <c r="DQ36" s="470"/>
      <c r="DR36" s="470"/>
      <c r="DS36" s="470"/>
      <c r="DT36" s="470"/>
      <c r="DU36" s="470"/>
      <c r="DV36" s="470"/>
      <c r="DW36" s="470"/>
      <c r="DX36" s="470"/>
      <c r="DY36" s="470"/>
      <c r="DZ36" s="470"/>
      <c r="EA36" s="470"/>
      <c r="EB36" s="470"/>
      <c r="EC36" s="470"/>
      <c r="ED36" s="470"/>
      <c r="EE36" s="470"/>
      <c r="EF36" s="470"/>
      <c r="EG36" s="470"/>
      <c r="EH36" s="470"/>
      <c r="EI36" s="470"/>
      <c r="EJ36" s="470"/>
      <c r="EK36" s="470"/>
      <c r="EL36" s="470"/>
      <c r="EM36" s="470"/>
      <c r="EN36" s="470"/>
      <c r="EO36" s="470"/>
      <c r="EP36" s="470"/>
      <c r="EQ36" s="470"/>
      <c r="ER36" s="470"/>
      <c r="ES36" s="470"/>
      <c r="ET36" s="470"/>
      <c r="EU36" s="470"/>
      <c r="EV36" s="470"/>
      <c r="EW36" s="470"/>
      <c r="EX36" s="470"/>
      <c r="EY36" s="470"/>
      <c r="EZ36" s="470"/>
      <c r="FA36" s="470"/>
      <c r="FB36" s="470"/>
      <c r="FC36" s="470"/>
      <c r="FD36" s="470"/>
      <c r="FE36" s="470"/>
      <c r="FF36" s="470"/>
      <c r="FG36" s="470"/>
      <c r="FH36" s="470"/>
      <c r="FI36" s="470"/>
      <c r="FJ36" s="470"/>
      <c r="FK36" s="470"/>
      <c r="FL36" s="470"/>
      <c r="FM36" s="470"/>
      <c r="FN36" s="470"/>
      <c r="FO36" s="470"/>
      <c r="FP36" s="470"/>
      <c r="FQ36" s="470"/>
      <c r="FR36" s="470"/>
      <c r="FS36" s="470"/>
      <c r="FT36" s="470"/>
      <c r="FU36" s="470"/>
      <c r="FV36" s="470"/>
      <c r="FW36" s="470"/>
      <c r="FX36" s="470"/>
      <c r="FY36" s="470"/>
      <c r="FZ36" s="470"/>
      <c r="GA36" s="470"/>
      <c r="GB36" s="470"/>
      <c r="GC36" s="470"/>
      <c r="GD36" s="470"/>
      <c r="GE36" s="470"/>
      <c r="GF36" s="470"/>
      <c r="GG36" s="470"/>
      <c r="GH36" s="470"/>
      <c r="GI36" s="470"/>
      <c r="GJ36" s="470"/>
      <c r="GK36" s="470"/>
      <c r="GL36" s="470"/>
      <c r="GM36" s="470"/>
      <c r="GN36" s="470"/>
      <c r="GO36" s="470"/>
      <c r="GP36" s="470"/>
      <c r="GQ36" s="470"/>
      <c r="GR36" s="470"/>
      <c r="GS36" s="470"/>
      <c r="GT36" s="470"/>
      <c r="GU36" s="470"/>
      <c r="GV36" s="470"/>
      <c r="GW36" s="470"/>
      <c r="GX36" s="470"/>
      <c r="GY36" s="470"/>
      <c r="GZ36" s="470"/>
      <c r="HA36" s="470"/>
      <c r="HB36" s="470"/>
      <c r="HC36" s="470"/>
      <c r="HD36" s="470"/>
      <c r="HE36" s="470"/>
      <c r="HF36" s="470"/>
      <c r="HG36" s="470"/>
      <c r="HH36" s="470"/>
      <c r="HI36" s="470"/>
      <c r="HJ36" s="470"/>
      <c r="HK36" s="470"/>
      <c r="HL36" s="470"/>
      <c r="HM36" s="470"/>
      <c r="HN36" s="470"/>
      <c r="HO36" s="470"/>
      <c r="HP36" s="470"/>
      <c r="HQ36" s="470"/>
      <c r="HR36" s="470"/>
      <c r="HS36" s="470"/>
      <c r="HT36" s="470"/>
      <c r="HU36" s="470"/>
      <c r="HV36" s="470"/>
      <c r="HW36" s="470"/>
      <c r="HX36" s="470"/>
      <c r="HY36" s="470"/>
      <c r="HZ36" s="470"/>
      <c r="IA36" s="470"/>
      <c r="IB36" s="470"/>
      <c r="IC36" s="470"/>
      <c r="ID36" s="470"/>
      <c r="IE36" s="470"/>
      <c r="IF36" s="470"/>
      <c r="IG36" s="470"/>
      <c r="IH36" s="470"/>
      <c r="II36" s="470"/>
      <c r="IJ36" s="470"/>
      <c r="IK36" s="470"/>
      <c r="IL36" s="470"/>
      <c r="IM36" s="470"/>
      <c r="IN36" s="470"/>
      <c r="IO36" s="470"/>
      <c r="IP36" s="470"/>
      <c r="IQ36" s="470"/>
      <c r="IR36" s="470"/>
      <c r="IS36" s="470"/>
      <c r="IT36" s="470"/>
      <c r="IU36" s="470"/>
      <c r="IV36" s="470"/>
      <c r="IW36" s="470"/>
      <c r="IX36" s="470"/>
      <c r="IY36" s="470"/>
      <c r="IZ36" s="470"/>
      <c r="JA36" s="470"/>
      <c r="JB36" s="470"/>
      <c r="JC36" s="470"/>
      <c r="JD36" s="470"/>
      <c r="JE36" s="470"/>
      <c r="JF36" s="470"/>
      <c r="JG36" s="470"/>
      <c r="JH36" s="470"/>
      <c r="JI36" s="470"/>
      <c r="JJ36" s="470"/>
      <c r="JK36" s="470"/>
      <c r="JL36" s="470"/>
      <c r="JM36" s="470"/>
      <c r="JN36" s="470"/>
      <c r="JO36" s="470"/>
      <c r="JP36" s="470"/>
      <c r="JQ36" s="470"/>
      <c r="JR36" s="470"/>
      <c r="JS36" s="470"/>
      <c r="JT36" s="470"/>
      <c r="JU36" s="470"/>
      <c r="JV36" s="470"/>
      <c r="JW36" s="470"/>
      <c r="JX36" s="470"/>
      <c r="JY36" s="470"/>
      <c r="JZ36" s="470"/>
      <c r="KA36" s="470"/>
      <c r="KB36" s="470"/>
      <c r="KC36" s="470"/>
      <c r="KD36" s="470"/>
      <c r="KE36" s="470"/>
      <c r="KF36" s="470"/>
      <c r="KG36" s="470"/>
      <c r="KH36" s="470"/>
      <c r="KI36" s="470"/>
      <c r="KJ36" s="470"/>
      <c r="KK36" s="470"/>
      <c r="KL36" s="470"/>
      <c r="KM36" s="470"/>
      <c r="KN36" s="470"/>
      <c r="KO36" s="470"/>
      <c r="KP36" s="470"/>
      <c r="KQ36" s="470"/>
      <c r="KR36" s="470"/>
      <c r="KS36" s="470"/>
      <c r="KT36" s="470"/>
      <c r="KU36" s="470"/>
      <c r="KV36" s="470"/>
      <c r="KW36" s="470"/>
      <c r="KX36" s="470"/>
      <c r="KY36" s="470"/>
      <c r="KZ36" s="470"/>
      <c r="LA36" s="470"/>
      <c r="LB36" s="470"/>
      <c r="LC36" s="470"/>
      <c r="LD36" s="470"/>
      <c r="LE36" s="470"/>
      <c r="LF36" s="470"/>
      <c r="LG36" s="470"/>
      <c r="LH36" s="470"/>
      <c r="LI36" s="470"/>
      <c r="LJ36" s="470"/>
      <c r="LK36" s="470"/>
      <c r="LL36" s="470"/>
      <c r="LM36" s="470"/>
      <c r="LN36" s="470"/>
      <c r="LO36" s="470"/>
      <c r="LP36" s="470"/>
      <c r="LQ36" s="470"/>
      <c r="LR36" s="470"/>
      <c r="LS36" s="470"/>
      <c r="LT36" s="470"/>
      <c r="LU36" s="470"/>
      <c r="LV36" s="470"/>
      <c r="LW36" s="470"/>
      <c r="LX36" s="470"/>
      <c r="LY36" s="470"/>
      <c r="LZ36" s="470"/>
      <c r="MA36" s="470"/>
      <c r="MB36" s="470"/>
      <c r="MC36" s="470"/>
      <c r="MD36" s="470"/>
      <c r="ME36" s="470"/>
      <c r="MF36" s="470"/>
      <c r="MG36" s="470"/>
      <c r="MH36" s="470"/>
      <c r="MI36" s="470"/>
      <c r="MJ36" s="470"/>
      <c r="MK36" s="470"/>
      <c r="ML36" s="470"/>
      <c r="MM36" s="470"/>
      <c r="MN36" s="470"/>
      <c r="MO36" s="470"/>
      <c r="MP36" s="470"/>
      <c r="MQ36" s="470"/>
      <c r="MR36" s="470"/>
      <c r="MS36" s="470"/>
      <c r="MT36" s="470"/>
      <c r="MU36" s="470"/>
      <c r="MV36" s="470"/>
      <c r="MW36" s="470"/>
      <c r="MX36" s="470"/>
      <c r="MY36" s="470"/>
      <c r="MZ36" s="470"/>
      <c r="NA36" s="470"/>
      <c r="NB36" s="470"/>
      <c r="NC36" s="470"/>
      <c r="ND36" s="470"/>
      <c r="NE36" s="470"/>
      <c r="NF36" s="470"/>
      <c r="NG36" s="470"/>
      <c r="NH36" s="470"/>
      <c r="NI36" s="470"/>
      <c r="NJ36" s="470"/>
      <c r="NK36" s="470"/>
      <c r="NL36" s="470"/>
      <c r="NM36" s="470"/>
      <c r="NN36" s="470"/>
      <c r="NO36" s="470"/>
      <c r="NP36" s="470"/>
      <c r="NQ36" s="470"/>
      <c r="NR36" s="470"/>
      <c r="NS36" s="470"/>
      <c r="NT36" s="470"/>
      <c r="NU36" s="470"/>
      <c r="NV36" s="470"/>
      <c r="NW36" s="470"/>
      <c r="NX36" s="470"/>
      <c r="NY36" s="470"/>
      <c r="NZ36" s="470"/>
      <c r="OA36" s="470"/>
      <c r="OB36" s="470"/>
      <c r="OC36" s="470"/>
      <c r="OD36" s="470"/>
      <c r="OE36" s="470"/>
      <c r="OF36" s="470"/>
      <c r="OG36" s="470"/>
      <c r="OH36" s="470"/>
      <c r="OI36" s="470"/>
      <c r="OJ36" s="470"/>
      <c r="OK36" s="470"/>
      <c r="OL36" s="470"/>
      <c r="OM36" s="470"/>
      <c r="ON36" s="470"/>
      <c r="OO36" s="470"/>
      <c r="OP36" s="470"/>
      <c r="OQ36" s="470"/>
      <c r="OR36" s="470"/>
      <c r="OS36" s="470"/>
      <c r="OT36" s="470"/>
      <c r="OU36" s="470"/>
      <c r="OV36" s="470"/>
      <c r="OW36" s="470"/>
      <c r="OX36" s="470"/>
      <c r="OY36" s="470"/>
      <c r="OZ36" s="470"/>
      <c r="PA36" s="470"/>
      <c r="PB36" s="470"/>
      <c r="PC36" s="470"/>
      <c r="PD36" s="470"/>
      <c r="PE36" s="470"/>
      <c r="PF36" s="470"/>
      <c r="PG36" s="470"/>
      <c r="PH36" s="470"/>
      <c r="PI36" s="470"/>
      <c r="PJ36" s="470"/>
      <c r="PK36" s="470"/>
      <c r="PL36" s="470"/>
      <c r="PM36" s="470"/>
      <c r="PN36" s="470"/>
      <c r="PO36" s="470"/>
      <c r="PP36" s="470"/>
      <c r="PQ36" s="470"/>
      <c r="PR36" s="470"/>
      <c r="PS36" s="470"/>
      <c r="PT36" s="470"/>
      <c r="PU36" s="470"/>
      <c r="PV36" s="470"/>
      <c r="PW36" s="470"/>
      <c r="PX36" s="470"/>
      <c r="PY36" s="470"/>
      <c r="PZ36" s="470"/>
      <c r="QA36" s="470"/>
      <c r="QB36" s="470"/>
      <c r="QC36" s="470"/>
      <c r="QD36" s="470"/>
      <c r="QE36" s="470"/>
      <c r="QF36" s="470"/>
      <c r="QG36" s="470"/>
      <c r="QH36" s="470"/>
      <c r="QI36" s="470"/>
      <c r="QJ36" s="470"/>
      <c r="QK36" s="470"/>
      <c r="QL36" s="470"/>
      <c r="QM36" s="470"/>
      <c r="QN36" s="470"/>
      <c r="QO36" s="470"/>
      <c r="QP36" s="470"/>
      <c r="QQ36" s="470"/>
      <c r="QR36" s="470"/>
      <c r="QS36" s="470"/>
      <c r="QT36" s="470"/>
      <c r="QU36" s="470"/>
      <c r="QV36" s="470"/>
      <c r="QW36" s="470"/>
      <c r="QX36" s="470"/>
      <c r="QY36" s="470"/>
      <c r="QZ36" s="470"/>
      <c r="RA36" s="470"/>
      <c r="RB36" s="470"/>
      <c r="RC36" s="470"/>
      <c r="RD36" s="470"/>
      <c r="RE36" s="470"/>
      <c r="RF36" s="470"/>
      <c r="RG36" s="470"/>
      <c r="RH36" s="470"/>
      <c r="RI36" s="470"/>
      <c r="RJ36" s="470"/>
      <c r="RK36" s="470"/>
      <c r="RL36" s="470"/>
      <c r="RM36" s="470"/>
      <c r="RN36" s="470"/>
      <c r="RO36" s="470"/>
      <c r="RP36" s="470"/>
      <c r="RQ36" s="470"/>
      <c r="RR36" s="470"/>
      <c r="RS36" s="470"/>
      <c r="RT36" s="470"/>
      <c r="RU36" s="470"/>
      <c r="RV36" s="470"/>
      <c r="RW36" s="470"/>
      <c r="RX36" s="470"/>
      <c r="RY36" s="470"/>
      <c r="RZ36" s="470"/>
      <c r="SA36" s="470"/>
      <c r="SB36" s="470"/>
      <c r="SC36" s="470"/>
      <c r="SD36" s="470"/>
      <c r="SE36" s="470"/>
      <c r="SF36" s="470"/>
      <c r="SG36" s="470"/>
      <c r="SH36" s="470"/>
      <c r="SI36" s="470"/>
      <c r="SJ36" s="470"/>
      <c r="SK36" s="470"/>
      <c r="SL36" s="470"/>
      <c r="SM36" s="470"/>
      <c r="SN36" s="470"/>
      <c r="SO36" s="470"/>
      <c r="SP36" s="470"/>
      <c r="SQ36" s="470"/>
      <c r="SR36" s="470"/>
      <c r="SS36" s="470"/>
      <c r="ST36" s="470"/>
      <c r="SU36" s="470"/>
      <c r="SV36" s="470"/>
      <c r="SW36" s="470"/>
      <c r="SX36" s="470"/>
      <c r="SY36" s="470"/>
      <c r="SZ36" s="470"/>
      <c r="TA36" s="470"/>
      <c r="TB36" s="470"/>
      <c r="TC36" s="470"/>
      <c r="TD36" s="470"/>
      <c r="TE36" s="470"/>
      <c r="TF36" s="470"/>
      <c r="TG36" s="470"/>
      <c r="TH36" s="470"/>
      <c r="TI36" s="470"/>
      <c r="TJ36" s="470"/>
      <c r="TK36" s="470"/>
      <c r="TL36" s="470"/>
      <c r="TM36" s="470"/>
      <c r="TN36" s="470"/>
      <c r="TO36" s="470"/>
      <c r="TP36" s="470"/>
      <c r="TQ36" s="470"/>
      <c r="TR36" s="470"/>
      <c r="TS36" s="470"/>
      <c r="TT36" s="470"/>
      <c r="TU36" s="470"/>
      <c r="TV36" s="470"/>
      <c r="TW36" s="470"/>
      <c r="TX36" s="470"/>
      <c r="TY36" s="470"/>
      <c r="TZ36" s="470"/>
      <c r="UA36" s="470"/>
      <c r="UB36" s="470"/>
      <c r="UC36" s="470"/>
      <c r="UD36" s="470"/>
      <c r="UE36" s="470"/>
      <c r="UF36" s="470"/>
      <c r="UG36" s="470"/>
      <c r="UH36" s="470"/>
      <c r="UI36" s="470"/>
      <c r="UJ36" s="470"/>
      <c r="UK36" s="470"/>
      <c r="UL36" s="470"/>
      <c r="UM36" s="470"/>
      <c r="UN36" s="470"/>
      <c r="UO36" s="470"/>
      <c r="UP36" s="470"/>
      <c r="UQ36" s="470"/>
      <c r="UR36" s="470"/>
      <c r="US36" s="470"/>
      <c r="UT36" s="470"/>
      <c r="UU36" s="470"/>
      <c r="UV36" s="470"/>
      <c r="UW36" s="470"/>
      <c r="UX36" s="470"/>
      <c r="UY36" s="470"/>
      <c r="UZ36" s="470"/>
      <c r="VA36" s="470"/>
      <c r="VB36" s="470"/>
      <c r="VC36" s="470"/>
      <c r="VD36" s="470"/>
      <c r="VE36" s="470"/>
      <c r="VF36" s="470"/>
      <c r="VG36" s="470"/>
      <c r="VH36" s="470"/>
      <c r="VI36" s="470"/>
      <c r="VJ36" s="470"/>
      <c r="VK36" s="470"/>
      <c r="VL36" s="470"/>
      <c r="VM36" s="470"/>
      <c r="VN36" s="470"/>
      <c r="VO36" s="470"/>
      <c r="VP36" s="470"/>
      <c r="VQ36" s="470"/>
      <c r="VR36" s="470"/>
      <c r="VS36" s="470"/>
      <c r="VT36" s="470"/>
      <c r="VU36" s="470"/>
      <c r="VV36" s="470"/>
      <c r="VW36" s="470"/>
      <c r="VX36" s="470"/>
      <c r="VY36" s="470"/>
      <c r="VZ36" s="470"/>
      <c r="WA36" s="470"/>
      <c r="WB36" s="470"/>
      <c r="WC36" s="470"/>
      <c r="WD36" s="470"/>
      <c r="WE36" s="470"/>
      <c r="WF36" s="470"/>
      <c r="WG36" s="470"/>
      <c r="WH36" s="470"/>
      <c r="WI36" s="470"/>
      <c r="WJ36" s="470"/>
      <c r="WK36" s="470"/>
      <c r="WL36" s="470"/>
      <c r="WM36" s="470"/>
      <c r="WN36" s="470"/>
      <c r="WO36" s="470"/>
      <c r="WP36" s="470"/>
      <c r="WQ36" s="470"/>
      <c r="WR36" s="470"/>
      <c r="WS36" s="470"/>
      <c r="WT36" s="470"/>
      <c r="WU36" s="470"/>
      <c r="WV36" s="470"/>
      <c r="WW36" s="470"/>
      <c r="WX36" s="470"/>
      <c r="WY36" s="470"/>
      <c r="WZ36" s="470"/>
      <c r="XA36" s="470"/>
      <c r="XB36" s="470"/>
      <c r="XC36" s="470"/>
      <c r="XD36" s="470"/>
      <c r="XE36" s="470"/>
      <c r="XF36" s="470"/>
      <c r="XG36" s="470"/>
      <c r="XH36" s="470"/>
      <c r="XI36" s="470"/>
      <c r="XJ36" s="470"/>
      <c r="XK36" s="470"/>
      <c r="XL36" s="470"/>
      <c r="XM36" s="470"/>
      <c r="XN36" s="470"/>
      <c r="XO36" s="470"/>
      <c r="XP36" s="470"/>
      <c r="XQ36" s="470"/>
      <c r="XR36" s="470"/>
      <c r="XS36" s="470"/>
      <c r="XT36" s="470"/>
      <c r="XU36" s="470"/>
      <c r="XV36" s="470"/>
      <c r="XW36" s="470"/>
      <c r="XX36" s="470"/>
      <c r="XY36" s="470"/>
      <c r="XZ36" s="470"/>
      <c r="YA36" s="470"/>
      <c r="YB36" s="470"/>
      <c r="YC36" s="470"/>
      <c r="YD36" s="470"/>
      <c r="YE36" s="470"/>
      <c r="YF36" s="470"/>
      <c r="YG36" s="470"/>
      <c r="YH36" s="470"/>
      <c r="YI36" s="470"/>
      <c r="YJ36" s="470"/>
      <c r="YK36" s="470"/>
      <c r="YL36" s="470"/>
      <c r="YM36" s="470"/>
      <c r="YN36" s="470"/>
      <c r="YO36" s="470"/>
      <c r="YP36" s="470"/>
      <c r="YQ36" s="470"/>
      <c r="YR36" s="470"/>
      <c r="YS36" s="470"/>
      <c r="YT36" s="470"/>
      <c r="YU36" s="470"/>
      <c r="YV36" s="470"/>
      <c r="YW36" s="470"/>
      <c r="YX36" s="470"/>
      <c r="YY36" s="470"/>
      <c r="YZ36" s="470"/>
      <c r="ZA36" s="470"/>
      <c r="ZB36" s="470"/>
      <c r="ZC36" s="470"/>
      <c r="ZD36" s="470"/>
      <c r="ZE36" s="470"/>
      <c r="ZF36" s="470"/>
      <c r="ZG36" s="470"/>
      <c r="ZH36" s="470"/>
      <c r="ZI36" s="470"/>
      <c r="ZJ36" s="470"/>
      <c r="ZK36" s="470"/>
      <c r="ZL36" s="470"/>
      <c r="ZM36" s="470"/>
      <c r="ZN36" s="470"/>
      <c r="ZO36" s="470"/>
      <c r="ZP36" s="470"/>
      <c r="ZQ36" s="470"/>
      <c r="ZR36" s="470"/>
      <c r="ZS36" s="470"/>
      <c r="ZT36" s="470"/>
      <c r="ZU36" s="470"/>
      <c r="ZV36" s="470"/>
      <c r="ZW36" s="470"/>
      <c r="ZX36" s="470"/>
      <c r="ZY36" s="470"/>
      <c r="ZZ36" s="470"/>
      <c r="AAA36" s="470"/>
      <c r="AAB36" s="470"/>
      <c r="AAC36" s="470"/>
      <c r="AAD36" s="470"/>
      <c r="AAE36" s="470"/>
      <c r="AAF36" s="470"/>
      <c r="AAG36" s="470"/>
      <c r="AAH36" s="470"/>
      <c r="AAI36" s="470"/>
      <c r="AAJ36" s="470"/>
      <c r="AAK36" s="470"/>
      <c r="AAL36" s="470"/>
      <c r="AAM36" s="470"/>
      <c r="AAN36" s="470"/>
      <c r="AAO36" s="470"/>
      <c r="AAP36" s="470"/>
      <c r="AAQ36" s="470"/>
      <c r="AAR36" s="470"/>
      <c r="AAS36" s="470"/>
      <c r="AAT36" s="470"/>
      <c r="AAU36" s="470"/>
      <c r="AAV36" s="470"/>
      <c r="AAW36" s="470"/>
      <c r="AAX36" s="470"/>
      <c r="AAY36" s="470"/>
      <c r="AAZ36" s="470"/>
      <c r="ABA36" s="470"/>
      <c r="ABB36" s="470"/>
      <c r="ABC36" s="470"/>
      <c r="ABD36" s="470"/>
      <c r="ABE36" s="470"/>
      <c r="ABF36" s="470"/>
      <c r="ABG36" s="470"/>
      <c r="ABH36" s="470"/>
      <c r="ABI36" s="470"/>
      <c r="ABJ36" s="470"/>
      <c r="ABK36" s="470"/>
      <c r="ABL36" s="470"/>
      <c r="ABM36" s="470"/>
      <c r="ABN36" s="470"/>
      <c r="ABO36" s="470"/>
      <c r="ABP36" s="470"/>
      <c r="ABQ36" s="470"/>
      <c r="ABR36" s="470"/>
      <c r="ABS36" s="470"/>
      <c r="ABT36" s="470"/>
      <c r="ABU36" s="470"/>
      <c r="ABV36" s="470"/>
      <c r="ABW36" s="470"/>
      <c r="ABX36" s="470"/>
      <c r="ABY36" s="470"/>
      <c r="ABZ36" s="470"/>
      <c r="ACA36" s="470"/>
      <c r="ACB36" s="470"/>
      <c r="ACC36" s="470"/>
      <c r="ACD36" s="470"/>
      <c r="ACE36" s="470"/>
      <c r="ACF36" s="470"/>
      <c r="ACG36" s="470"/>
      <c r="ACH36" s="470"/>
      <c r="ACI36" s="470"/>
      <c r="ACJ36" s="470"/>
      <c r="ACK36" s="470"/>
      <c r="ACL36" s="470"/>
      <c r="ACM36" s="470"/>
      <c r="ACN36" s="470"/>
      <c r="ACO36" s="470"/>
      <c r="ACP36" s="470"/>
      <c r="ACQ36" s="470"/>
      <c r="ACR36" s="470"/>
      <c r="ACS36" s="470"/>
      <c r="ACT36" s="470"/>
      <c r="ACU36" s="470"/>
      <c r="ACV36" s="470"/>
      <c r="ACW36" s="470"/>
      <c r="ACX36" s="470"/>
      <c r="ACY36" s="470"/>
      <c r="ACZ36" s="470"/>
      <c r="ADA36" s="470"/>
      <c r="ADB36" s="470"/>
      <c r="ADC36" s="470"/>
      <c r="ADD36" s="470"/>
      <c r="ADE36" s="470"/>
      <c r="ADF36" s="470"/>
      <c r="ADG36" s="470"/>
      <c r="ADH36" s="470"/>
      <c r="ADI36" s="470"/>
      <c r="ADJ36" s="470"/>
      <c r="ADK36" s="470"/>
      <c r="ADL36" s="470"/>
      <c r="ADM36" s="470"/>
      <c r="ADN36" s="470"/>
      <c r="ADO36" s="470"/>
      <c r="ADP36" s="470"/>
      <c r="ADQ36" s="470"/>
      <c r="ADR36" s="470"/>
      <c r="ADS36" s="470"/>
      <c r="ADT36" s="470"/>
      <c r="ADU36" s="470"/>
      <c r="ADV36" s="470"/>
      <c r="ADW36" s="470"/>
      <c r="ADX36" s="470"/>
      <c r="ADY36" s="470"/>
      <c r="ADZ36" s="470"/>
      <c r="AEA36" s="470"/>
      <c r="AEB36" s="470"/>
      <c r="AEC36" s="470"/>
      <c r="AED36" s="470"/>
      <c r="AEE36" s="470"/>
      <c r="AEF36" s="470"/>
      <c r="AEG36" s="470"/>
      <c r="AEH36" s="470"/>
      <c r="AEI36" s="470"/>
      <c r="AEJ36" s="470"/>
      <c r="AEK36" s="470"/>
      <c r="AEL36" s="470"/>
      <c r="AEM36" s="470"/>
      <c r="AEN36" s="470"/>
      <c r="AEO36" s="470"/>
      <c r="AEP36" s="470"/>
      <c r="AEQ36" s="470"/>
      <c r="AER36" s="470"/>
      <c r="AES36" s="470"/>
      <c r="AET36" s="470"/>
      <c r="AEU36" s="470"/>
      <c r="AEV36" s="470"/>
      <c r="AEW36" s="470"/>
      <c r="AEX36" s="470"/>
      <c r="AEY36" s="470"/>
      <c r="AEZ36" s="470"/>
      <c r="AFA36" s="470"/>
      <c r="AFB36" s="470"/>
      <c r="AFC36" s="470"/>
      <c r="AFD36" s="470"/>
      <c r="AFE36" s="470"/>
      <c r="AFF36" s="470"/>
      <c r="AFG36" s="470"/>
      <c r="AFH36" s="470"/>
      <c r="AFI36" s="470"/>
      <c r="AFJ36" s="470"/>
      <c r="AFK36" s="470"/>
      <c r="AFL36" s="470"/>
      <c r="AFM36" s="470"/>
      <c r="AFN36" s="470"/>
      <c r="AFO36" s="470"/>
      <c r="AFP36" s="470"/>
      <c r="AFQ36" s="470"/>
      <c r="AFR36" s="470"/>
      <c r="AFS36" s="470"/>
      <c r="AFT36" s="470"/>
      <c r="AFU36" s="470"/>
      <c r="AFV36" s="470"/>
      <c r="AFW36" s="470"/>
      <c r="AFX36" s="470"/>
      <c r="AFY36" s="470"/>
      <c r="AFZ36" s="470"/>
      <c r="AGA36" s="470"/>
      <c r="AGB36" s="470"/>
      <c r="AGC36" s="470"/>
      <c r="AGD36" s="470"/>
      <c r="AGE36" s="470"/>
      <c r="AGF36" s="470"/>
      <c r="AGG36" s="470"/>
      <c r="AGH36" s="470"/>
      <c r="AGI36" s="470"/>
      <c r="AGJ36" s="470"/>
      <c r="AGK36" s="470"/>
      <c r="AGL36" s="470"/>
      <c r="AGM36" s="470"/>
      <c r="AGN36" s="470"/>
      <c r="AGO36" s="470"/>
      <c r="AGP36" s="470"/>
      <c r="AGQ36" s="470"/>
      <c r="AGR36" s="470"/>
      <c r="AGS36" s="470"/>
      <c r="AGT36" s="470"/>
      <c r="AGU36" s="470"/>
      <c r="AGV36" s="470"/>
      <c r="AGW36" s="470"/>
      <c r="AGX36" s="470"/>
      <c r="AGY36" s="470"/>
      <c r="AGZ36" s="470"/>
      <c r="AHA36" s="470"/>
      <c r="AHB36" s="470"/>
      <c r="AHC36" s="470"/>
      <c r="AHD36" s="470"/>
      <c r="AHE36" s="470"/>
      <c r="AHF36" s="470"/>
      <c r="AHG36" s="470"/>
      <c r="AHH36" s="470"/>
      <c r="AHI36" s="470"/>
      <c r="AHJ36" s="470"/>
      <c r="AHK36" s="470"/>
      <c r="AHL36" s="470"/>
      <c r="AHM36" s="470"/>
      <c r="AHN36" s="470"/>
      <c r="AHO36" s="470"/>
      <c r="AHP36" s="470"/>
      <c r="AHQ36" s="470"/>
      <c r="AHR36" s="470"/>
      <c r="AHS36" s="470"/>
      <c r="AHT36" s="470"/>
      <c r="AHU36" s="470"/>
      <c r="AHV36" s="470"/>
      <c r="AHW36" s="470"/>
      <c r="AHX36" s="470"/>
      <c r="AHY36" s="470"/>
      <c r="AHZ36" s="470"/>
      <c r="AIA36" s="470"/>
      <c r="AIB36" s="470"/>
      <c r="AIC36" s="470"/>
      <c r="AID36" s="470"/>
      <c r="AIE36" s="470"/>
      <c r="AIF36" s="470"/>
      <c r="AIG36" s="470"/>
      <c r="AIH36" s="470"/>
      <c r="AII36" s="470"/>
      <c r="AIJ36" s="470"/>
      <c r="AIK36" s="470"/>
      <c r="AIL36" s="470"/>
      <c r="AIM36" s="470"/>
      <c r="AIN36" s="470"/>
      <c r="AIO36" s="470"/>
      <c r="AIP36" s="470"/>
      <c r="AIQ36" s="470"/>
      <c r="AIR36" s="470"/>
      <c r="AIS36" s="470"/>
      <c r="AIT36" s="470"/>
      <c r="AIU36" s="470"/>
      <c r="AIV36" s="470"/>
      <c r="AIW36" s="470"/>
      <c r="AIX36" s="470"/>
      <c r="AIY36" s="470"/>
      <c r="AIZ36" s="470"/>
      <c r="AJA36" s="470"/>
      <c r="AJB36" s="470"/>
      <c r="AJC36" s="470"/>
      <c r="AJD36" s="470"/>
      <c r="AJE36" s="470"/>
      <c r="AJF36" s="470"/>
      <c r="AJG36" s="470"/>
      <c r="AJH36" s="470"/>
      <c r="AJI36" s="470"/>
      <c r="AJJ36" s="470"/>
      <c r="AJK36" s="470"/>
      <c r="AJL36" s="470"/>
      <c r="AJM36" s="470"/>
      <c r="AJN36" s="470"/>
      <c r="AJO36" s="470"/>
      <c r="AJP36" s="470"/>
      <c r="AJQ36" s="470"/>
      <c r="AJR36" s="470"/>
      <c r="AJS36" s="470"/>
      <c r="AJT36" s="470"/>
      <c r="AJU36" s="470"/>
      <c r="AJV36" s="470"/>
      <c r="AJW36" s="470"/>
      <c r="AJX36" s="470"/>
      <c r="AJY36" s="470"/>
      <c r="AJZ36" s="470"/>
      <c r="AKA36" s="470"/>
      <c r="AKB36" s="470"/>
      <c r="AKC36" s="470"/>
      <c r="AKD36" s="470"/>
      <c r="AKE36" s="470"/>
      <c r="AKF36" s="470"/>
      <c r="AKG36" s="470"/>
      <c r="AKH36" s="470"/>
      <c r="AKI36" s="470"/>
      <c r="AKJ36" s="470"/>
      <c r="AKK36" s="470"/>
      <c r="AKL36" s="470"/>
      <c r="AKM36" s="470"/>
      <c r="AKN36" s="470"/>
      <c r="AKO36" s="470"/>
      <c r="AKP36" s="470"/>
      <c r="AKQ36" s="470"/>
      <c r="AKR36" s="470"/>
      <c r="AKS36" s="470"/>
      <c r="AKT36" s="470"/>
      <c r="AKU36" s="470"/>
      <c r="AKV36" s="470"/>
      <c r="AKW36" s="470"/>
      <c r="AKX36" s="470"/>
      <c r="AKY36" s="470"/>
      <c r="AKZ36" s="470"/>
      <c r="ALA36" s="470"/>
      <c r="ALB36" s="470"/>
      <c r="ALC36" s="470"/>
      <c r="ALD36" s="470"/>
      <c r="ALE36" s="470"/>
      <c r="ALF36" s="470"/>
      <c r="ALG36" s="470"/>
      <c r="ALH36" s="470"/>
      <c r="ALI36" s="470"/>
      <c r="ALJ36" s="470"/>
      <c r="ALK36" s="470"/>
      <c r="ALL36" s="470"/>
      <c r="ALM36" s="470"/>
      <c r="ALN36" s="470"/>
      <c r="ALO36" s="470"/>
      <c r="ALP36" s="470"/>
      <c r="ALQ36" s="470"/>
      <c r="ALR36" s="470"/>
    </row>
    <row r="37" spans="1:1006" s="469" customFormat="1">
      <c r="A37" s="524"/>
      <c r="B37" s="572" t="s">
        <v>30</v>
      </c>
      <c r="C37" s="526"/>
      <c r="D37" s="441"/>
      <c r="E37" s="441"/>
      <c r="F37" s="441"/>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70"/>
      <c r="BI37" s="470"/>
      <c r="BJ37" s="470"/>
      <c r="BK37" s="470"/>
      <c r="BL37" s="470"/>
      <c r="BM37" s="470"/>
      <c r="BN37" s="470"/>
      <c r="BO37" s="470"/>
      <c r="BP37" s="470"/>
      <c r="BQ37" s="470"/>
      <c r="BR37" s="470"/>
      <c r="BS37" s="470"/>
      <c r="BT37" s="470"/>
      <c r="BU37" s="470"/>
      <c r="BV37" s="470"/>
      <c r="BW37" s="470"/>
      <c r="BX37" s="470"/>
      <c r="BY37" s="470"/>
      <c r="BZ37" s="470"/>
      <c r="CA37" s="470"/>
      <c r="CB37" s="470"/>
      <c r="CC37" s="470"/>
      <c r="CD37" s="470"/>
      <c r="CE37" s="470"/>
      <c r="CF37" s="470"/>
      <c r="CG37" s="470"/>
      <c r="CH37" s="470"/>
      <c r="CI37" s="470"/>
      <c r="CJ37" s="470"/>
      <c r="CK37" s="470"/>
      <c r="CL37" s="470"/>
      <c r="CM37" s="470"/>
      <c r="CN37" s="470"/>
      <c r="CO37" s="470"/>
      <c r="CP37" s="470"/>
      <c r="CQ37" s="470"/>
      <c r="CR37" s="470"/>
      <c r="CS37" s="470"/>
      <c r="CT37" s="470"/>
      <c r="CU37" s="470"/>
      <c r="CV37" s="470"/>
      <c r="CW37" s="470"/>
      <c r="CX37" s="470"/>
      <c r="CY37" s="470"/>
      <c r="CZ37" s="470"/>
      <c r="DA37" s="470"/>
      <c r="DB37" s="470"/>
      <c r="DC37" s="470"/>
      <c r="DD37" s="470"/>
      <c r="DE37" s="470"/>
      <c r="DF37" s="470"/>
      <c r="DG37" s="470"/>
      <c r="DH37" s="470"/>
      <c r="DI37" s="470"/>
      <c r="DJ37" s="470"/>
      <c r="DK37" s="470"/>
      <c r="DL37" s="470"/>
      <c r="DM37" s="470"/>
      <c r="DN37" s="470"/>
      <c r="DO37" s="470"/>
      <c r="DP37" s="470"/>
      <c r="DQ37" s="470"/>
      <c r="DR37" s="470"/>
      <c r="DS37" s="470"/>
      <c r="DT37" s="470"/>
      <c r="DU37" s="470"/>
      <c r="DV37" s="470"/>
      <c r="DW37" s="470"/>
      <c r="DX37" s="470"/>
      <c r="DY37" s="470"/>
      <c r="DZ37" s="470"/>
      <c r="EA37" s="470"/>
      <c r="EB37" s="470"/>
      <c r="EC37" s="470"/>
      <c r="ED37" s="470"/>
      <c r="EE37" s="470"/>
      <c r="EF37" s="470"/>
      <c r="EG37" s="470"/>
      <c r="EH37" s="470"/>
      <c r="EI37" s="470"/>
      <c r="EJ37" s="470"/>
      <c r="EK37" s="470"/>
      <c r="EL37" s="470"/>
      <c r="EM37" s="470"/>
      <c r="EN37" s="470"/>
      <c r="EO37" s="470"/>
      <c r="EP37" s="470"/>
      <c r="EQ37" s="470"/>
      <c r="ER37" s="470"/>
      <c r="ES37" s="470"/>
      <c r="ET37" s="470"/>
      <c r="EU37" s="470"/>
      <c r="EV37" s="470"/>
      <c r="EW37" s="470"/>
      <c r="EX37" s="470"/>
      <c r="EY37" s="470"/>
      <c r="EZ37" s="470"/>
      <c r="FA37" s="470"/>
      <c r="FB37" s="470"/>
      <c r="FC37" s="470"/>
      <c r="FD37" s="470"/>
      <c r="FE37" s="470"/>
      <c r="FF37" s="470"/>
      <c r="FG37" s="470"/>
      <c r="FH37" s="470"/>
      <c r="FI37" s="470"/>
      <c r="FJ37" s="470"/>
      <c r="FK37" s="470"/>
      <c r="FL37" s="470"/>
      <c r="FM37" s="470"/>
      <c r="FN37" s="470"/>
      <c r="FO37" s="470"/>
      <c r="FP37" s="470"/>
      <c r="FQ37" s="470"/>
      <c r="FR37" s="470"/>
      <c r="FS37" s="470"/>
      <c r="FT37" s="470"/>
      <c r="FU37" s="470"/>
      <c r="FV37" s="470"/>
      <c r="FW37" s="470"/>
      <c r="FX37" s="470"/>
      <c r="FY37" s="470"/>
      <c r="FZ37" s="470"/>
      <c r="GA37" s="470"/>
      <c r="GB37" s="470"/>
      <c r="GC37" s="470"/>
      <c r="GD37" s="470"/>
      <c r="GE37" s="470"/>
      <c r="GF37" s="470"/>
      <c r="GG37" s="470"/>
      <c r="GH37" s="470"/>
      <c r="GI37" s="470"/>
      <c r="GJ37" s="470"/>
      <c r="GK37" s="470"/>
      <c r="GL37" s="470"/>
      <c r="GM37" s="470"/>
      <c r="GN37" s="470"/>
      <c r="GO37" s="470"/>
      <c r="GP37" s="470"/>
      <c r="GQ37" s="470"/>
      <c r="GR37" s="470"/>
      <c r="GS37" s="470"/>
      <c r="GT37" s="470"/>
      <c r="GU37" s="470"/>
      <c r="GV37" s="470"/>
      <c r="GW37" s="470"/>
      <c r="GX37" s="470"/>
      <c r="GY37" s="470"/>
      <c r="GZ37" s="470"/>
      <c r="HA37" s="470"/>
      <c r="HB37" s="470"/>
      <c r="HC37" s="470"/>
      <c r="HD37" s="470"/>
      <c r="HE37" s="470"/>
      <c r="HF37" s="470"/>
      <c r="HG37" s="470"/>
      <c r="HH37" s="470"/>
      <c r="HI37" s="470"/>
      <c r="HJ37" s="470"/>
      <c r="HK37" s="470"/>
      <c r="HL37" s="470"/>
      <c r="HM37" s="470"/>
      <c r="HN37" s="470"/>
      <c r="HO37" s="470"/>
      <c r="HP37" s="470"/>
      <c r="HQ37" s="470"/>
      <c r="HR37" s="470"/>
      <c r="HS37" s="470"/>
      <c r="HT37" s="470"/>
      <c r="HU37" s="470"/>
      <c r="HV37" s="470"/>
      <c r="HW37" s="470"/>
      <c r="HX37" s="470"/>
      <c r="HY37" s="470"/>
      <c r="HZ37" s="470"/>
      <c r="IA37" s="470"/>
      <c r="IB37" s="470"/>
      <c r="IC37" s="470"/>
      <c r="ID37" s="470"/>
      <c r="IE37" s="470"/>
      <c r="IF37" s="470"/>
      <c r="IG37" s="470"/>
      <c r="IH37" s="470"/>
      <c r="II37" s="470"/>
      <c r="IJ37" s="470"/>
      <c r="IK37" s="470"/>
      <c r="IL37" s="470"/>
      <c r="IM37" s="470"/>
      <c r="IN37" s="470"/>
      <c r="IO37" s="470"/>
      <c r="IP37" s="470"/>
      <c r="IQ37" s="470"/>
      <c r="IR37" s="470"/>
      <c r="IS37" s="470"/>
      <c r="IT37" s="470"/>
      <c r="IU37" s="470"/>
      <c r="IV37" s="470"/>
      <c r="IW37" s="470"/>
      <c r="IX37" s="470"/>
      <c r="IY37" s="470"/>
      <c r="IZ37" s="470"/>
      <c r="JA37" s="470"/>
      <c r="JB37" s="470"/>
      <c r="JC37" s="470"/>
      <c r="JD37" s="470"/>
      <c r="JE37" s="470"/>
      <c r="JF37" s="470"/>
      <c r="JG37" s="470"/>
      <c r="JH37" s="470"/>
      <c r="JI37" s="470"/>
      <c r="JJ37" s="470"/>
      <c r="JK37" s="470"/>
      <c r="JL37" s="470"/>
      <c r="JM37" s="470"/>
      <c r="JN37" s="470"/>
      <c r="JO37" s="470"/>
      <c r="JP37" s="470"/>
      <c r="JQ37" s="470"/>
      <c r="JR37" s="470"/>
      <c r="JS37" s="470"/>
      <c r="JT37" s="470"/>
      <c r="JU37" s="470"/>
      <c r="JV37" s="470"/>
      <c r="JW37" s="470"/>
      <c r="JX37" s="470"/>
      <c r="JY37" s="470"/>
      <c r="JZ37" s="470"/>
      <c r="KA37" s="470"/>
      <c r="KB37" s="470"/>
      <c r="KC37" s="470"/>
      <c r="KD37" s="470"/>
      <c r="KE37" s="470"/>
      <c r="KF37" s="470"/>
      <c r="KG37" s="470"/>
      <c r="KH37" s="470"/>
      <c r="KI37" s="470"/>
      <c r="KJ37" s="470"/>
      <c r="KK37" s="470"/>
      <c r="KL37" s="470"/>
      <c r="KM37" s="470"/>
      <c r="KN37" s="470"/>
      <c r="KO37" s="470"/>
      <c r="KP37" s="470"/>
      <c r="KQ37" s="470"/>
      <c r="KR37" s="470"/>
      <c r="KS37" s="470"/>
      <c r="KT37" s="470"/>
      <c r="KU37" s="470"/>
      <c r="KV37" s="470"/>
      <c r="KW37" s="470"/>
      <c r="KX37" s="470"/>
      <c r="KY37" s="470"/>
      <c r="KZ37" s="470"/>
      <c r="LA37" s="470"/>
      <c r="LB37" s="470"/>
      <c r="LC37" s="470"/>
      <c r="LD37" s="470"/>
      <c r="LE37" s="470"/>
      <c r="LF37" s="470"/>
      <c r="LG37" s="470"/>
      <c r="LH37" s="470"/>
      <c r="LI37" s="470"/>
      <c r="LJ37" s="470"/>
      <c r="LK37" s="470"/>
      <c r="LL37" s="470"/>
      <c r="LM37" s="470"/>
      <c r="LN37" s="470"/>
      <c r="LO37" s="470"/>
      <c r="LP37" s="470"/>
      <c r="LQ37" s="470"/>
      <c r="LR37" s="470"/>
      <c r="LS37" s="470"/>
      <c r="LT37" s="470"/>
      <c r="LU37" s="470"/>
      <c r="LV37" s="470"/>
      <c r="LW37" s="470"/>
      <c r="LX37" s="470"/>
      <c r="LY37" s="470"/>
      <c r="LZ37" s="470"/>
      <c r="MA37" s="470"/>
      <c r="MB37" s="470"/>
      <c r="MC37" s="470"/>
      <c r="MD37" s="470"/>
      <c r="ME37" s="470"/>
      <c r="MF37" s="470"/>
      <c r="MG37" s="470"/>
      <c r="MH37" s="470"/>
      <c r="MI37" s="470"/>
      <c r="MJ37" s="470"/>
      <c r="MK37" s="470"/>
      <c r="ML37" s="470"/>
      <c r="MM37" s="470"/>
      <c r="MN37" s="470"/>
      <c r="MO37" s="470"/>
      <c r="MP37" s="470"/>
      <c r="MQ37" s="470"/>
      <c r="MR37" s="470"/>
      <c r="MS37" s="470"/>
      <c r="MT37" s="470"/>
      <c r="MU37" s="470"/>
      <c r="MV37" s="470"/>
      <c r="MW37" s="470"/>
      <c r="MX37" s="470"/>
      <c r="MY37" s="470"/>
      <c r="MZ37" s="470"/>
      <c r="NA37" s="470"/>
      <c r="NB37" s="470"/>
      <c r="NC37" s="470"/>
      <c r="ND37" s="470"/>
      <c r="NE37" s="470"/>
      <c r="NF37" s="470"/>
      <c r="NG37" s="470"/>
      <c r="NH37" s="470"/>
      <c r="NI37" s="470"/>
      <c r="NJ37" s="470"/>
      <c r="NK37" s="470"/>
      <c r="NL37" s="470"/>
      <c r="NM37" s="470"/>
      <c r="NN37" s="470"/>
      <c r="NO37" s="470"/>
      <c r="NP37" s="470"/>
      <c r="NQ37" s="470"/>
      <c r="NR37" s="470"/>
      <c r="NS37" s="470"/>
      <c r="NT37" s="470"/>
      <c r="NU37" s="470"/>
      <c r="NV37" s="470"/>
      <c r="NW37" s="470"/>
      <c r="NX37" s="470"/>
      <c r="NY37" s="470"/>
      <c r="NZ37" s="470"/>
      <c r="OA37" s="470"/>
      <c r="OB37" s="470"/>
      <c r="OC37" s="470"/>
      <c r="OD37" s="470"/>
      <c r="OE37" s="470"/>
      <c r="OF37" s="470"/>
      <c r="OG37" s="470"/>
      <c r="OH37" s="470"/>
      <c r="OI37" s="470"/>
      <c r="OJ37" s="470"/>
      <c r="OK37" s="470"/>
      <c r="OL37" s="470"/>
      <c r="OM37" s="470"/>
      <c r="ON37" s="470"/>
      <c r="OO37" s="470"/>
      <c r="OP37" s="470"/>
      <c r="OQ37" s="470"/>
      <c r="OR37" s="470"/>
      <c r="OS37" s="470"/>
      <c r="OT37" s="470"/>
      <c r="OU37" s="470"/>
      <c r="OV37" s="470"/>
      <c r="OW37" s="470"/>
      <c r="OX37" s="470"/>
      <c r="OY37" s="470"/>
      <c r="OZ37" s="470"/>
      <c r="PA37" s="470"/>
      <c r="PB37" s="470"/>
      <c r="PC37" s="470"/>
      <c r="PD37" s="470"/>
      <c r="PE37" s="470"/>
      <c r="PF37" s="470"/>
      <c r="PG37" s="470"/>
      <c r="PH37" s="470"/>
      <c r="PI37" s="470"/>
      <c r="PJ37" s="470"/>
      <c r="PK37" s="470"/>
      <c r="PL37" s="470"/>
      <c r="PM37" s="470"/>
      <c r="PN37" s="470"/>
      <c r="PO37" s="470"/>
      <c r="PP37" s="470"/>
      <c r="PQ37" s="470"/>
      <c r="PR37" s="470"/>
      <c r="PS37" s="470"/>
      <c r="PT37" s="470"/>
      <c r="PU37" s="470"/>
      <c r="PV37" s="470"/>
      <c r="PW37" s="470"/>
      <c r="PX37" s="470"/>
      <c r="PY37" s="470"/>
      <c r="PZ37" s="470"/>
      <c r="QA37" s="470"/>
      <c r="QB37" s="470"/>
      <c r="QC37" s="470"/>
      <c r="QD37" s="470"/>
      <c r="QE37" s="470"/>
      <c r="QF37" s="470"/>
      <c r="QG37" s="470"/>
      <c r="QH37" s="470"/>
      <c r="QI37" s="470"/>
      <c r="QJ37" s="470"/>
      <c r="QK37" s="470"/>
      <c r="QL37" s="470"/>
      <c r="QM37" s="470"/>
      <c r="QN37" s="470"/>
      <c r="QO37" s="470"/>
      <c r="QP37" s="470"/>
      <c r="QQ37" s="470"/>
      <c r="QR37" s="470"/>
      <c r="QS37" s="470"/>
      <c r="QT37" s="470"/>
      <c r="QU37" s="470"/>
      <c r="QV37" s="470"/>
      <c r="QW37" s="470"/>
      <c r="QX37" s="470"/>
      <c r="QY37" s="470"/>
      <c r="QZ37" s="470"/>
      <c r="RA37" s="470"/>
      <c r="RB37" s="470"/>
      <c r="RC37" s="470"/>
      <c r="RD37" s="470"/>
      <c r="RE37" s="470"/>
      <c r="RF37" s="470"/>
      <c r="RG37" s="470"/>
      <c r="RH37" s="470"/>
      <c r="RI37" s="470"/>
      <c r="RJ37" s="470"/>
      <c r="RK37" s="470"/>
      <c r="RL37" s="470"/>
      <c r="RM37" s="470"/>
      <c r="RN37" s="470"/>
      <c r="RO37" s="470"/>
      <c r="RP37" s="470"/>
      <c r="RQ37" s="470"/>
      <c r="RR37" s="470"/>
      <c r="RS37" s="470"/>
      <c r="RT37" s="470"/>
      <c r="RU37" s="470"/>
      <c r="RV37" s="470"/>
      <c r="RW37" s="470"/>
      <c r="RX37" s="470"/>
      <c r="RY37" s="470"/>
      <c r="RZ37" s="470"/>
      <c r="SA37" s="470"/>
      <c r="SB37" s="470"/>
      <c r="SC37" s="470"/>
      <c r="SD37" s="470"/>
      <c r="SE37" s="470"/>
      <c r="SF37" s="470"/>
      <c r="SG37" s="470"/>
      <c r="SH37" s="470"/>
      <c r="SI37" s="470"/>
      <c r="SJ37" s="470"/>
      <c r="SK37" s="470"/>
      <c r="SL37" s="470"/>
      <c r="SM37" s="470"/>
      <c r="SN37" s="470"/>
      <c r="SO37" s="470"/>
      <c r="SP37" s="470"/>
      <c r="SQ37" s="470"/>
      <c r="SR37" s="470"/>
      <c r="SS37" s="470"/>
      <c r="ST37" s="470"/>
      <c r="SU37" s="470"/>
      <c r="SV37" s="470"/>
      <c r="SW37" s="470"/>
      <c r="SX37" s="470"/>
      <c r="SY37" s="470"/>
      <c r="SZ37" s="470"/>
      <c r="TA37" s="470"/>
      <c r="TB37" s="470"/>
      <c r="TC37" s="470"/>
      <c r="TD37" s="470"/>
      <c r="TE37" s="470"/>
      <c r="TF37" s="470"/>
      <c r="TG37" s="470"/>
      <c r="TH37" s="470"/>
      <c r="TI37" s="470"/>
      <c r="TJ37" s="470"/>
      <c r="TK37" s="470"/>
      <c r="TL37" s="470"/>
      <c r="TM37" s="470"/>
      <c r="TN37" s="470"/>
      <c r="TO37" s="470"/>
      <c r="TP37" s="470"/>
      <c r="TQ37" s="470"/>
      <c r="TR37" s="470"/>
      <c r="TS37" s="470"/>
      <c r="TT37" s="470"/>
      <c r="TU37" s="470"/>
      <c r="TV37" s="470"/>
      <c r="TW37" s="470"/>
      <c r="TX37" s="470"/>
      <c r="TY37" s="470"/>
      <c r="TZ37" s="470"/>
      <c r="UA37" s="470"/>
      <c r="UB37" s="470"/>
      <c r="UC37" s="470"/>
      <c r="UD37" s="470"/>
      <c r="UE37" s="470"/>
      <c r="UF37" s="470"/>
      <c r="UG37" s="470"/>
      <c r="UH37" s="470"/>
      <c r="UI37" s="470"/>
      <c r="UJ37" s="470"/>
      <c r="UK37" s="470"/>
      <c r="UL37" s="470"/>
      <c r="UM37" s="470"/>
      <c r="UN37" s="470"/>
      <c r="UO37" s="470"/>
      <c r="UP37" s="470"/>
      <c r="UQ37" s="470"/>
      <c r="UR37" s="470"/>
      <c r="US37" s="470"/>
      <c r="UT37" s="470"/>
      <c r="UU37" s="470"/>
      <c r="UV37" s="470"/>
      <c r="UW37" s="470"/>
      <c r="UX37" s="470"/>
      <c r="UY37" s="470"/>
      <c r="UZ37" s="470"/>
      <c r="VA37" s="470"/>
      <c r="VB37" s="470"/>
      <c r="VC37" s="470"/>
      <c r="VD37" s="470"/>
      <c r="VE37" s="470"/>
      <c r="VF37" s="470"/>
      <c r="VG37" s="470"/>
      <c r="VH37" s="470"/>
      <c r="VI37" s="470"/>
      <c r="VJ37" s="470"/>
      <c r="VK37" s="470"/>
      <c r="VL37" s="470"/>
      <c r="VM37" s="470"/>
      <c r="VN37" s="470"/>
      <c r="VO37" s="470"/>
      <c r="VP37" s="470"/>
      <c r="VQ37" s="470"/>
      <c r="VR37" s="470"/>
      <c r="VS37" s="470"/>
      <c r="VT37" s="470"/>
      <c r="VU37" s="470"/>
      <c r="VV37" s="470"/>
      <c r="VW37" s="470"/>
      <c r="VX37" s="470"/>
      <c r="VY37" s="470"/>
      <c r="VZ37" s="470"/>
      <c r="WA37" s="470"/>
      <c r="WB37" s="470"/>
      <c r="WC37" s="470"/>
      <c r="WD37" s="470"/>
      <c r="WE37" s="470"/>
      <c r="WF37" s="470"/>
      <c r="WG37" s="470"/>
      <c r="WH37" s="470"/>
      <c r="WI37" s="470"/>
      <c r="WJ37" s="470"/>
      <c r="WK37" s="470"/>
      <c r="WL37" s="470"/>
      <c r="WM37" s="470"/>
      <c r="WN37" s="470"/>
      <c r="WO37" s="470"/>
      <c r="WP37" s="470"/>
      <c r="WQ37" s="470"/>
      <c r="WR37" s="470"/>
      <c r="WS37" s="470"/>
      <c r="WT37" s="470"/>
      <c r="WU37" s="470"/>
      <c r="WV37" s="470"/>
      <c r="WW37" s="470"/>
      <c r="WX37" s="470"/>
      <c r="WY37" s="470"/>
      <c r="WZ37" s="470"/>
      <c r="XA37" s="470"/>
      <c r="XB37" s="470"/>
      <c r="XC37" s="470"/>
      <c r="XD37" s="470"/>
      <c r="XE37" s="470"/>
      <c r="XF37" s="470"/>
      <c r="XG37" s="470"/>
      <c r="XH37" s="470"/>
      <c r="XI37" s="470"/>
      <c r="XJ37" s="470"/>
      <c r="XK37" s="470"/>
      <c r="XL37" s="470"/>
      <c r="XM37" s="470"/>
      <c r="XN37" s="470"/>
      <c r="XO37" s="470"/>
      <c r="XP37" s="470"/>
      <c r="XQ37" s="470"/>
      <c r="XR37" s="470"/>
      <c r="XS37" s="470"/>
      <c r="XT37" s="470"/>
      <c r="XU37" s="470"/>
      <c r="XV37" s="470"/>
      <c r="XW37" s="470"/>
      <c r="XX37" s="470"/>
      <c r="XY37" s="470"/>
      <c r="XZ37" s="470"/>
      <c r="YA37" s="470"/>
      <c r="YB37" s="470"/>
      <c r="YC37" s="470"/>
      <c r="YD37" s="470"/>
      <c r="YE37" s="470"/>
      <c r="YF37" s="470"/>
      <c r="YG37" s="470"/>
      <c r="YH37" s="470"/>
      <c r="YI37" s="470"/>
      <c r="YJ37" s="470"/>
      <c r="YK37" s="470"/>
      <c r="YL37" s="470"/>
      <c r="YM37" s="470"/>
      <c r="YN37" s="470"/>
      <c r="YO37" s="470"/>
      <c r="YP37" s="470"/>
      <c r="YQ37" s="470"/>
      <c r="YR37" s="470"/>
      <c r="YS37" s="470"/>
      <c r="YT37" s="470"/>
      <c r="YU37" s="470"/>
      <c r="YV37" s="470"/>
      <c r="YW37" s="470"/>
      <c r="YX37" s="470"/>
      <c r="YY37" s="470"/>
      <c r="YZ37" s="470"/>
      <c r="ZA37" s="470"/>
      <c r="ZB37" s="470"/>
      <c r="ZC37" s="470"/>
      <c r="ZD37" s="470"/>
      <c r="ZE37" s="470"/>
      <c r="ZF37" s="470"/>
      <c r="ZG37" s="470"/>
      <c r="ZH37" s="470"/>
      <c r="ZI37" s="470"/>
      <c r="ZJ37" s="470"/>
      <c r="ZK37" s="470"/>
      <c r="ZL37" s="470"/>
      <c r="ZM37" s="470"/>
      <c r="ZN37" s="470"/>
      <c r="ZO37" s="470"/>
      <c r="ZP37" s="470"/>
      <c r="ZQ37" s="470"/>
      <c r="ZR37" s="470"/>
      <c r="ZS37" s="470"/>
      <c r="ZT37" s="470"/>
      <c r="ZU37" s="470"/>
      <c r="ZV37" s="470"/>
      <c r="ZW37" s="470"/>
      <c r="ZX37" s="470"/>
      <c r="ZY37" s="470"/>
      <c r="ZZ37" s="470"/>
      <c r="AAA37" s="470"/>
      <c r="AAB37" s="470"/>
      <c r="AAC37" s="470"/>
      <c r="AAD37" s="470"/>
      <c r="AAE37" s="470"/>
      <c r="AAF37" s="470"/>
      <c r="AAG37" s="470"/>
      <c r="AAH37" s="470"/>
      <c r="AAI37" s="470"/>
      <c r="AAJ37" s="470"/>
      <c r="AAK37" s="470"/>
      <c r="AAL37" s="470"/>
      <c r="AAM37" s="470"/>
      <c r="AAN37" s="470"/>
      <c r="AAO37" s="470"/>
      <c r="AAP37" s="470"/>
      <c r="AAQ37" s="470"/>
      <c r="AAR37" s="470"/>
      <c r="AAS37" s="470"/>
      <c r="AAT37" s="470"/>
      <c r="AAU37" s="470"/>
      <c r="AAV37" s="470"/>
      <c r="AAW37" s="470"/>
      <c r="AAX37" s="470"/>
      <c r="AAY37" s="470"/>
      <c r="AAZ37" s="470"/>
      <c r="ABA37" s="470"/>
      <c r="ABB37" s="470"/>
      <c r="ABC37" s="470"/>
      <c r="ABD37" s="470"/>
      <c r="ABE37" s="470"/>
      <c r="ABF37" s="470"/>
      <c r="ABG37" s="470"/>
      <c r="ABH37" s="470"/>
      <c r="ABI37" s="470"/>
      <c r="ABJ37" s="470"/>
      <c r="ABK37" s="470"/>
      <c r="ABL37" s="470"/>
      <c r="ABM37" s="470"/>
      <c r="ABN37" s="470"/>
      <c r="ABO37" s="470"/>
      <c r="ABP37" s="470"/>
      <c r="ABQ37" s="470"/>
      <c r="ABR37" s="470"/>
      <c r="ABS37" s="470"/>
      <c r="ABT37" s="470"/>
      <c r="ABU37" s="470"/>
      <c r="ABV37" s="470"/>
      <c r="ABW37" s="470"/>
      <c r="ABX37" s="470"/>
      <c r="ABY37" s="470"/>
      <c r="ABZ37" s="470"/>
      <c r="ACA37" s="470"/>
      <c r="ACB37" s="470"/>
      <c r="ACC37" s="470"/>
      <c r="ACD37" s="470"/>
      <c r="ACE37" s="470"/>
      <c r="ACF37" s="470"/>
      <c r="ACG37" s="470"/>
      <c r="ACH37" s="470"/>
      <c r="ACI37" s="470"/>
      <c r="ACJ37" s="470"/>
      <c r="ACK37" s="470"/>
      <c r="ACL37" s="470"/>
      <c r="ACM37" s="470"/>
      <c r="ACN37" s="470"/>
      <c r="ACO37" s="470"/>
      <c r="ACP37" s="470"/>
      <c r="ACQ37" s="470"/>
      <c r="ACR37" s="470"/>
      <c r="ACS37" s="470"/>
      <c r="ACT37" s="470"/>
      <c r="ACU37" s="470"/>
      <c r="ACV37" s="470"/>
      <c r="ACW37" s="470"/>
      <c r="ACX37" s="470"/>
      <c r="ACY37" s="470"/>
      <c r="ACZ37" s="470"/>
      <c r="ADA37" s="470"/>
      <c r="ADB37" s="470"/>
      <c r="ADC37" s="470"/>
      <c r="ADD37" s="470"/>
      <c r="ADE37" s="470"/>
      <c r="ADF37" s="470"/>
      <c r="ADG37" s="470"/>
      <c r="ADH37" s="470"/>
      <c r="ADI37" s="470"/>
      <c r="ADJ37" s="470"/>
      <c r="ADK37" s="470"/>
      <c r="ADL37" s="470"/>
      <c r="ADM37" s="470"/>
      <c r="ADN37" s="470"/>
      <c r="ADO37" s="470"/>
      <c r="ADP37" s="470"/>
      <c r="ADQ37" s="470"/>
      <c r="ADR37" s="470"/>
      <c r="ADS37" s="470"/>
      <c r="ADT37" s="470"/>
      <c r="ADU37" s="470"/>
      <c r="ADV37" s="470"/>
      <c r="ADW37" s="470"/>
      <c r="ADX37" s="470"/>
      <c r="ADY37" s="470"/>
      <c r="ADZ37" s="470"/>
      <c r="AEA37" s="470"/>
      <c r="AEB37" s="470"/>
      <c r="AEC37" s="470"/>
      <c r="AED37" s="470"/>
      <c r="AEE37" s="470"/>
      <c r="AEF37" s="470"/>
      <c r="AEG37" s="470"/>
      <c r="AEH37" s="470"/>
      <c r="AEI37" s="470"/>
      <c r="AEJ37" s="470"/>
      <c r="AEK37" s="470"/>
      <c r="AEL37" s="470"/>
      <c r="AEM37" s="470"/>
      <c r="AEN37" s="470"/>
      <c r="AEO37" s="470"/>
      <c r="AEP37" s="470"/>
      <c r="AEQ37" s="470"/>
      <c r="AER37" s="470"/>
      <c r="AES37" s="470"/>
      <c r="AET37" s="470"/>
      <c r="AEU37" s="470"/>
      <c r="AEV37" s="470"/>
      <c r="AEW37" s="470"/>
      <c r="AEX37" s="470"/>
      <c r="AEY37" s="470"/>
      <c r="AEZ37" s="470"/>
      <c r="AFA37" s="470"/>
      <c r="AFB37" s="470"/>
      <c r="AFC37" s="470"/>
      <c r="AFD37" s="470"/>
      <c r="AFE37" s="470"/>
      <c r="AFF37" s="470"/>
      <c r="AFG37" s="470"/>
      <c r="AFH37" s="470"/>
      <c r="AFI37" s="470"/>
      <c r="AFJ37" s="470"/>
      <c r="AFK37" s="470"/>
      <c r="AFL37" s="470"/>
      <c r="AFM37" s="470"/>
      <c r="AFN37" s="470"/>
      <c r="AFO37" s="470"/>
      <c r="AFP37" s="470"/>
      <c r="AFQ37" s="470"/>
      <c r="AFR37" s="470"/>
      <c r="AFS37" s="470"/>
      <c r="AFT37" s="470"/>
      <c r="AFU37" s="470"/>
      <c r="AFV37" s="470"/>
      <c r="AFW37" s="470"/>
      <c r="AFX37" s="470"/>
      <c r="AFY37" s="470"/>
      <c r="AFZ37" s="470"/>
      <c r="AGA37" s="470"/>
      <c r="AGB37" s="470"/>
      <c r="AGC37" s="470"/>
      <c r="AGD37" s="470"/>
      <c r="AGE37" s="470"/>
      <c r="AGF37" s="470"/>
      <c r="AGG37" s="470"/>
      <c r="AGH37" s="470"/>
      <c r="AGI37" s="470"/>
      <c r="AGJ37" s="470"/>
      <c r="AGK37" s="470"/>
      <c r="AGL37" s="470"/>
      <c r="AGM37" s="470"/>
      <c r="AGN37" s="470"/>
      <c r="AGO37" s="470"/>
      <c r="AGP37" s="470"/>
      <c r="AGQ37" s="470"/>
      <c r="AGR37" s="470"/>
      <c r="AGS37" s="470"/>
      <c r="AGT37" s="470"/>
      <c r="AGU37" s="470"/>
      <c r="AGV37" s="470"/>
      <c r="AGW37" s="470"/>
      <c r="AGX37" s="470"/>
      <c r="AGY37" s="470"/>
      <c r="AGZ37" s="470"/>
      <c r="AHA37" s="470"/>
      <c r="AHB37" s="470"/>
      <c r="AHC37" s="470"/>
      <c r="AHD37" s="470"/>
      <c r="AHE37" s="470"/>
      <c r="AHF37" s="470"/>
      <c r="AHG37" s="470"/>
      <c r="AHH37" s="470"/>
      <c r="AHI37" s="470"/>
      <c r="AHJ37" s="470"/>
      <c r="AHK37" s="470"/>
      <c r="AHL37" s="470"/>
      <c r="AHM37" s="470"/>
      <c r="AHN37" s="470"/>
      <c r="AHO37" s="470"/>
      <c r="AHP37" s="470"/>
      <c r="AHQ37" s="470"/>
      <c r="AHR37" s="470"/>
      <c r="AHS37" s="470"/>
      <c r="AHT37" s="470"/>
      <c r="AHU37" s="470"/>
      <c r="AHV37" s="470"/>
      <c r="AHW37" s="470"/>
      <c r="AHX37" s="470"/>
      <c r="AHY37" s="470"/>
      <c r="AHZ37" s="470"/>
      <c r="AIA37" s="470"/>
      <c r="AIB37" s="470"/>
      <c r="AIC37" s="470"/>
      <c r="AID37" s="470"/>
      <c r="AIE37" s="470"/>
      <c r="AIF37" s="470"/>
      <c r="AIG37" s="470"/>
      <c r="AIH37" s="470"/>
      <c r="AII37" s="470"/>
      <c r="AIJ37" s="470"/>
      <c r="AIK37" s="470"/>
      <c r="AIL37" s="470"/>
      <c r="AIM37" s="470"/>
      <c r="AIN37" s="470"/>
      <c r="AIO37" s="470"/>
      <c r="AIP37" s="470"/>
      <c r="AIQ37" s="470"/>
      <c r="AIR37" s="470"/>
      <c r="AIS37" s="470"/>
      <c r="AIT37" s="470"/>
      <c r="AIU37" s="470"/>
      <c r="AIV37" s="470"/>
      <c r="AIW37" s="470"/>
      <c r="AIX37" s="470"/>
      <c r="AIY37" s="470"/>
      <c r="AIZ37" s="470"/>
      <c r="AJA37" s="470"/>
      <c r="AJB37" s="470"/>
      <c r="AJC37" s="470"/>
      <c r="AJD37" s="470"/>
      <c r="AJE37" s="470"/>
      <c r="AJF37" s="470"/>
      <c r="AJG37" s="470"/>
      <c r="AJH37" s="470"/>
      <c r="AJI37" s="470"/>
      <c r="AJJ37" s="470"/>
      <c r="AJK37" s="470"/>
      <c r="AJL37" s="470"/>
      <c r="AJM37" s="470"/>
      <c r="AJN37" s="470"/>
      <c r="AJO37" s="470"/>
      <c r="AJP37" s="470"/>
      <c r="AJQ37" s="470"/>
      <c r="AJR37" s="470"/>
      <c r="AJS37" s="470"/>
      <c r="AJT37" s="470"/>
      <c r="AJU37" s="470"/>
      <c r="AJV37" s="470"/>
      <c r="AJW37" s="470"/>
      <c r="AJX37" s="470"/>
      <c r="AJY37" s="470"/>
      <c r="AJZ37" s="470"/>
      <c r="AKA37" s="470"/>
      <c r="AKB37" s="470"/>
      <c r="AKC37" s="470"/>
      <c r="AKD37" s="470"/>
      <c r="AKE37" s="470"/>
      <c r="AKF37" s="470"/>
      <c r="AKG37" s="470"/>
      <c r="AKH37" s="470"/>
      <c r="AKI37" s="470"/>
      <c r="AKJ37" s="470"/>
      <c r="AKK37" s="470"/>
      <c r="AKL37" s="470"/>
      <c r="AKM37" s="470"/>
      <c r="AKN37" s="470"/>
      <c r="AKO37" s="470"/>
      <c r="AKP37" s="470"/>
      <c r="AKQ37" s="470"/>
      <c r="AKR37" s="470"/>
      <c r="AKS37" s="470"/>
      <c r="AKT37" s="470"/>
      <c r="AKU37" s="470"/>
      <c r="AKV37" s="470"/>
      <c r="AKW37" s="470"/>
      <c r="AKX37" s="470"/>
      <c r="AKY37" s="470"/>
      <c r="AKZ37" s="470"/>
      <c r="ALA37" s="470"/>
      <c r="ALB37" s="470"/>
      <c r="ALC37" s="470"/>
      <c r="ALD37" s="470"/>
      <c r="ALE37" s="470"/>
      <c r="ALF37" s="470"/>
      <c r="ALG37" s="470"/>
      <c r="ALH37" s="470"/>
      <c r="ALI37" s="470"/>
      <c r="ALJ37" s="470"/>
      <c r="ALK37" s="470"/>
      <c r="ALL37" s="470"/>
      <c r="ALM37" s="470"/>
      <c r="ALN37" s="470"/>
      <c r="ALO37" s="470"/>
      <c r="ALP37" s="470"/>
      <c r="ALQ37" s="470"/>
      <c r="ALR37" s="470"/>
    </row>
    <row r="38" spans="1:1006" s="469" customFormat="1">
      <c r="A38" s="528"/>
      <c r="B38" s="568" t="s">
        <v>88</v>
      </c>
      <c r="C38" s="530" t="s">
        <v>18</v>
      </c>
      <c r="D38" s="440">
        <v>28</v>
      </c>
      <c r="E38" s="440"/>
      <c r="F38" s="440">
        <f>D38*E38</f>
        <v>0</v>
      </c>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70"/>
      <c r="BI38" s="470"/>
      <c r="BJ38" s="470"/>
      <c r="BK38" s="470"/>
      <c r="BL38" s="470"/>
      <c r="BM38" s="470"/>
      <c r="BN38" s="470"/>
      <c r="BO38" s="470"/>
      <c r="BP38" s="470"/>
      <c r="BQ38" s="470"/>
      <c r="BR38" s="470"/>
      <c r="BS38" s="470"/>
      <c r="BT38" s="470"/>
      <c r="BU38" s="470"/>
      <c r="BV38" s="470"/>
      <c r="BW38" s="470"/>
      <c r="BX38" s="470"/>
      <c r="BY38" s="470"/>
      <c r="BZ38" s="470"/>
      <c r="CA38" s="470"/>
      <c r="CB38" s="470"/>
      <c r="CC38" s="470"/>
      <c r="CD38" s="470"/>
      <c r="CE38" s="470"/>
      <c r="CF38" s="470"/>
      <c r="CG38" s="470"/>
      <c r="CH38" s="470"/>
      <c r="CI38" s="470"/>
      <c r="CJ38" s="470"/>
      <c r="CK38" s="470"/>
      <c r="CL38" s="470"/>
      <c r="CM38" s="470"/>
      <c r="CN38" s="470"/>
      <c r="CO38" s="470"/>
      <c r="CP38" s="470"/>
      <c r="CQ38" s="470"/>
      <c r="CR38" s="470"/>
      <c r="CS38" s="470"/>
      <c r="CT38" s="470"/>
      <c r="CU38" s="470"/>
      <c r="CV38" s="470"/>
      <c r="CW38" s="470"/>
      <c r="CX38" s="470"/>
      <c r="CY38" s="470"/>
      <c r="CZ38" s="470"/>
      <c r="DA38" s="470"/>
      <c r="DB38" s="470"/>
      <c r="DC38" s="470"/>
      <c r="DD38" s="470"/>
      <c r="DE38" s="470"/>
      <c r="DF38" s="470"/>
      <c r="DG38" s="470"/>
      <c r="DH38" s="470"/>
      <c r="DI38" s="470"/>
      <c r="DJ38" s="470"/>
      <c r="DK38" s="470"/>
      <c r="DL38" s="470"/>
      <c r="DM38" s="470"/>
      <c r="DN38" s="470"/>
      <c r="DO38" s="470"/>
      <c r="DP38" s="470"/>
      <c r="DQ38" s="470"/>
      <c r="DR38" s="470"/>
      <c r="DS38" s="470"/>
      <c r="DT38" s="470"/>
      <c r="DU38" s="470"/>
      <c r="DV38" s="470"/>
      <c r="DW38" s="470"/>
      <c r="DX38" s="470"/>
      <c r="DY38" s="470"/>
      <c r="DZ38" s="470"/>
      <c r="EA38" s="470"/>
      <c r="EB38" s="470"/>
      <c r="EC38" s="470"/>
      <c r="ED38" s="470"/>
      <c r="EE38" s="470"/>
      <c r="EF38" s="470"/>
      <c r="EG38" s="470"/>
      <c r="EH38" s="470"/>
      <c r="EI38" s="470"/>
      <c r="EJ38" s="470"/>
      <c r="EK38" s="470"/>
      <c r="EL38" s="470"/>
      <c r="EM38" s="470"/>
      <c r="EN38" s="470"/>
      <c r="EO38" s="470"/>
      <c r="EP38" s="470"/>
      <c r="EQ38" s="470"/>
      <c r="ER38" s="470"/>
      <c r="ES38" s="470"/>
      <c r="ET38" s="470"/>
      <c r="EU38" s="470"/>
      <c r="EV38" s="470"/>
      <c r="EW38" s="470"/>
      <c r="EX38" s="470"/>
      <c r="EY38" s="470"/>
      <c r="EZ38" s="470"/>
      <c r="FA38" s="470"/>
      <c r="FB38" s="470"/>
      <c r="FC38" s="470"/>
      <c r="FD38" s="470"/>
      <c r="FE38" s="470"/>
      <c r="FF38" s="470"/>
      <c r="FG38" s="470"/>
      <c r="FH38" s="470"/>
      <c r="FI38" s="470"/>
      <c r="FJ38" s="470"/>
      <c r="FK38" s="470"/>
      <c r="FL38" s="470"/>
      <c r="FM38" s="470"/>
      <c r="FN38" s="470"/>
      <c r="FO38" s="470"/>
      <c r="FP38" s="470"/>
      <c r="FQ38" s="470"/>
      <c r="FR38" s="470"/>
      <c r="FS38" s="470"/>
      <c r="FT38" s="470"/>
      <c r="FU38" s="470"/>
      <c r="FV38" s="470"/>
      <c r="FW38" s="470"/>
      <c r="FX38" s="470"/>
      <c r="FY38" s="470"/>
      <c r="FZ38" s="470"/>
      <c r="GA38" s="470"/>
      <c r="GB38" s="470"/>
      <c r="GC38" s="470"/>
      <c r="GD38" s="470"/>
      <c r="GE38" s="470"/>
      <c r="GF38" s="470"/>
      <c r="GG38" s="470"/>
      <c r="GH38" s="470"/>
      <c r="GI38" s="470"/>
      <c r="GJ38" s="470"/>
      <c r="GK38" s="470"/>
      <c r="GL38" s="470"/>
      <c r="GM38" s="470"/>
      <c r="GN38" s="470"/>
      <c r="GO38" s="470"/>
      <c r="GP38" s="470"/>
      <c r="GQ38" s="470"/>
      <c r="GR38" s="470"/>
      <c r="GS38" s="470"/>
      <c r="GT38" s="470"/>
      <c r="GU38" s="470"/>
      <c r="GV38" s="470"/>
      <c r="GW38" s="470"/>
      <c r="GX38" s="470"/>
      <c r="GY38" s="470"/>
      <c r="GZ38" s="470"/>
      <c r="HA38" s="470"/>
      <c r="HB38" s="470"/>
      <c r="HC38" s="470"/>
      <c r="HD38" s="470"/>
      <c r="HE38" s="470"/>
      <c r="HF38" s="470"/>
      <c r="HG38" s="470"/>
      <c r="HH38" s="470"/>
      <c r="HI38" s="470"/>
      <c r="HJ38" s="470"/>
      <c r="HK38" s="470"/>
      <c r="HL38" s="470"/>
      <c r="HM38" s="470"/>
      <c r="HN38" s="470"/>
      <c r="HO38" s="470"/>
      <c r="HP38" s="470"/>
      <c r="HQ38" s="470"/>
      <c r="HR38" s="470"/>
      <c r="HS38" s="470"/>
      <c r="HT38" s="470"/>
      <c r="HU38" s="470"/>
      <c r="HV38" s="470"/>
      <c r="HW38" s="470"/>
      <c r="HX38" s="470"/>
      <c r="HY38" s="470"/>
      <c r="HZ38" s="470"/>
      <c r="IA38" s="470"/>
      <c r="IB38" s="470"/>
      <c r="IC38" s="470"/>
      <c r="ID38" s="470"/>
      <c r="IE38" s="470"/>
      <c r="IF38" s="470"/>
      <c r="IG38" s="470"/>
      <c r="IH38" s="470"/>
      <c r="II38" s="470"/>
      <c r="IJ38" s="470"/>
      <c r="IK38" s="470"/>
      <c r="IL38" s="470"/>
      <c r="IM38" s="470"/>
      <c r="IN38" s="470"/>
      <c r="IO38" s="470"/>
      <c r="IP38" s="470"/>
      <c r="IQ38" s="470"/>
      <c r="IR38" s="470"/>
      <c r="IS38" s="470"/>
      <c r="IT38" s="470"/>
      <c r="IU38" s="470"/>
      <c r="IV38" s="470"/>
      <c r="IW38" s="470"/>
      <c r="IX38" s="470"/>
      <c r="IY38" s="470"/>
      <c r="IZ38" s="470"/>
      <c r="JA38" s="470"/>
      <c r="JB38" s="470"/>
      <c r="JC38" s="470"/>
      <c r="JD38" s="470"/>
      <c r="JE38" s="470"/>
      <c r="JF38" s="470"/>
      <c r="JG38" s="470"/>
      <c r="JH38" s="470"/>
      <c r="JI38" s="470"/>
      <c r="JJ38" s="470"/>
      <c r="JK38" s="470"/>
      <c r="JL38" s="470"/>
      <c r="JM38" s="470"/>
      <c r="JN38" s="470"/>
      <c r="JO38" s="470"/>
      <c r="JP38" s="470"/>
      <c r="JQ38" s="470"/>
      <c r="JR38" s="470"/>
      <c r="JS38" s="470"/>
      <c r="JT38" s="470"/>
      <c r="JU38" s="470"/>
      <c r="JV38" s="470"/>
      <c r="JW38" s="470"/>
      <c r="JX38" s="470"/>
      <c r="JY38" s="470"/>
      <c r="JZ38" s="470"/>
      <c r="KA38" s="470"/>
      <c r="KB38" s="470"/>
      <c r="KC38" s="470"/>
      <c r="KD38" s="470"/>
      <c r="KE38" s="470"/>
      <c r="KF38" s="470"/>
      <c r="KG38" s="470"/>
      <c r="KH38" s="470"/>
      <c r="KI38" s="470"/>
      <c r="KJ38" s="470"/>
      <c r="KK38" s="470"/>
      <c r="KL38" s="470"/>
      <c r="KM38" s="470"/>
      <c r="KN38" s="470"/>
      <c r="KO38" s="470"/>
      <c r="KP38" s="470"/>
      <c r="KQ38" s="470"/>
      <c r="KR38" s="470"/>
      <c r="KS38" s="470"/>
      <c r="KT38" s="470"/>
      <c r="KU38" s="470"/>
      <c r="KV38" s="470"/>
      <c r="KW38" s="470"/>
      <c r="KX38" s="470"/>
      <c r="KY38" s="470"/>
      <c r="KZ38" s="470"/>
      <c r="LA38" s="470"/>
      <c r="LB38" s="470"/>
      <c r="LC38" s="470"/>
      <c r="LD38" s="470"/>
      <c r="LE38" s="470"/>
      <c r="LF38" s="470"/>
      <c r="LG38" s="470"/>
      <c r="LH38" s="470"/>
      <c r="LI38" s="470"/>
      <c r="LJ38" s="470"/>
      <c r="LK38" s="470"/>
      <c r="LL38" s="470"/>
      <c r="LM38" s="470"/>
      <c r="LN38" s="470"/>
      <c r="LO38" s="470"/>
      <c r="LP38" s="470"/>
      <c r="LQ38" s="470"/>
      <c r="LR38" s="470"/>
      <c r="LS38" s="470"/>
      <c r="LT38" s="470"/>
      <c r="LU38" s="470"/>
      <c r="LV38" s="470"/>
      <c r="LW38" s="470"/>
      <c r="LX38" s="470"/>
      <c r="LY38" s="470"/>
      <c r="LZ38" s="470"/>
      <c r="MA38" s="470"/>
      <c r="MB38" s="470"/>
      <c r="MC38" s="470"/>
      <c r="MD38" s="470"/>
      <c r="ME38" s="470"/>
      <c r="MF38" s="470"/>
      <c r="MG38" s="470"/>
      <c r="MH38" s="470"/>
      <c r="MI38" s="470"/>
      <c r="MJ38" s="470"/>
      <c r="MK38" s="470"/>
      <c r="ML38" s="470"/>
      <c r="MM38" s="470"/>
      <c r="MN38" s="470"/>
      <c r="MO38" s="470"/>
      <c r="MP38" s="470"/>
      <c r="MQ38" s="470"/>
      <c r="MR38" s="470"/>
      <c r="MS38" s="470"/>
      <c r="MT38" s="470"/>
      <c r="MU38" s="470"/>
      <c r="MV38" s="470"/>
      <c r="MW38" s="470"/>
      <c r="MX38" s="470"/>
      <c r="MY38" s="470"/>
      <c r="MZ38" s="470"/>
      <c r="NA38" s="470"/>
      <c r="NB38" s="470"/>
      <c r="NC38" s="470"/>
      <c r="ND38" s="470"/>
      <c r="NE38" s="470"/>
      <c r="NF38" s="470"/>
      <c r="NG38" s="470"/>
      <c r="NH38" s="470"/>
      <c r="NI38" s="470"/>
      <c r="NJ38" s="470"/>
      <c r="NK38" s="470"/>
      <c r="NL38" s="470"/>
      <c r="NM38" s="470"/>
      <c r="NN38" s="470"/>
      <c r="NO38" s="470"/>
      <c r="NP38" s="470"/>
      <c r="NQ38" s="470"/>
      <c r="NR38" s="470"/>
      <c r="NS38" s="470"/>
      <c r="NT38" s="470"/>
      <c r="NU38" s="470"/>
      <c r="NV38" s="470"/>
      <c r="NW38" s="470"/>
      <c r="NX38" s="470"/>
      <c r="NY38" s="470"/>
      <c r="NZ38" s="470"/>
      <c r="OA38" s="470"/>
      <c r="OB38" s="470"/>
      <c r="OC38" s="470"/>
      <c r="OD38" s="470"/>
      <c r="OE38" s="470"/>
      <c r="OF38" s="470"/>
      <c r="OG38" s="470"/>
      <c r="OH38" s="470"/>
      <c r="OI38" s="470"/>
      <c r="OJ38" s="470"/>
      <c r="OK38" s="470"/>
      <c r="OL38" s="470"/>
      <c r="OM38" s="470"/>
      <c r="ON38" s="470"/>
      <c r="OO38" s="470"/>
      <c r="OP38" s="470"/>
      <c r="OQ38" s="470"/>
      <c r="OR38" s="470"/>
      <c r="OS38" s="470"/>
      <c r="OT38" s="470"/>
      <c r="OU38" s="470"/>
      <c r="OV38" s="470"/>
      <c r="OW38" s="470"/>
      <c r="OX38" s="470"/>
      <c r="OY38" s="470"/>
      <c r="OZ38" s="470"/>
      <c r="PA38" s="470"/>
      <c r="PB38" s="470"/>
      <c r="PC38" s="470"/>
      <c r="PD38" s="470"/>
      <c r="PE38" s="470"/>
      <c r="PF38" s="470"/>
      <c r="PG38" s="470"/>
      <c r="PH38" s="470"/>
      <c r="PI38" s="470"/>
      <c r="PJ38" s="470"/>
      <c r="PK38" s="470"/>
      <c r="PL38" s="470"/>
      <c r="PM38" s="470"/>
      <c r="PN38" s="470"/>
      <c r="PO38" s="470"/>
      <c r="PP38" s="470"/>
      <c r="PQ38" s="470"/>
      <c r="PR38" s="470"/>
      <c r="PS38" s="470"/>
      <c r="PT38" s="470"/>
      <c r="PU38" s="470"/>
      <c r="PV38" s="470"/>
      <c r="PW38" s="470"/>
      <c r="PX38" s="470"/>
      <c r="PY38" s="470"/>
      <c r="PZ38" s="470"/>
      <c r="QA38" s="470"/>
      <c r="QB38" s="470"/>
      <c r="QC38" s="470"/>
      <c r="QD38" s="470"/>
      <c r="QE38" s="470"/>
      <c r="QF38" s="470"/>
      <c r="QG38" s="470"/>
      <c r="QH38" s="470"/>
      <c r="QI38" s="470"/>
      <c r="QJ38" s="470"/>
      <c r="QK38" s="470"/>
      <c r="QL38" s="470"/>
      <c r="QM38" s="470"/>
      <c r="QN38" s="470"/>
      <c r="QO38" s="470"/>
      <c r="QP38" s="470"/>
      <c r="QQ38" s="470"/>
      <c r="QR38" s="470"/>
      <c r="QS38" s="470"/>
      <c r="QT38" s="470"/>
      <c r="QU38" s="470"/>
      <c r="QV38" s="470"/>
      <c r="QW38" s="470"/>
      <c r="QX38" s="470"/>
      <c r="QY38" s="470"/>
      <c r="QZ38" s="470"/>
      <c r="RA38" s="470"/>
      <c r="RB38" s="470"/>
      <c r="RC38" s="470"/>
      <c r="RD38" s="470"/>
      <c r="RE38" s="470"/>
      <c r="RF38" s="470"/>
      <c r="RG38" s="470"/>
      <c r="RH38" s="470"/>
      <c r="RI38" s="470"/>
      <c r="RJ38" s="470"/>
      <c r="RK38" s="470"/>
      <c r="RL38" s="470"/>
      <c r="RM38" s="470"/>
      <c r="RN38" s="470"/>
      <c r="RO38" s="470"/>
      <c r="RP38" s="470"/>
      <c r="RQ38" s="470"/>
      <c r="RR38" s="470"/>
      <c r="RS38" s="470"/>
      <c r="RT38" s="470"/>
      <c r="RU38" s="470"/>
      <c r="RV38" s="470"/>
      <c r="RW38" s="470"/>
      <c r="RX38" s="470"/>
      <c r="RY38" s="470"/>
      <c r="RZ38" s="470"/>
      <c r="SA38" s="470"/>
      <c r="SB38" s="470"/>
      <c r="SC38" s="470"/>
      <c r="SD38" s="470"/>
      <c r="SE38" s="470"/>
      <c r="SF38" s="470"/>
      <c r="SG38" s="470"/>
      <c r="SH38" s="470"/>
      <c r="SI38" s="470"/>
      <c r="SJ38" s="470"/>
      <c r="SK38" s="470"/>
      <c r="SL38" s="470"/>
      <c r="SM38" s="470"/>
      <c r="SN38" s="470"/>
      <c r="SO38" s="470"/>
      <c r="SP38" s="470"/>
      <c r="SQ38" s="470"/>
      <c r="SR38" s="470"/>
      <c r="SS38" s="470"/>
      <c r="ST38" s="470"/>
      <c r="SU38" s="470"/>
      <c r="SV38" s="470"/>
      <c r="SW38" s="470"/>
      <c r="SX38" s="470"/>
      <c r="SY38" s="470"/>
      <c r="SZ38" s="470"/>
      <c r="TA38" s="470"/>
      <c r="TB38" s="470"/>
      <c r="TC38" s="470"/>
      <c r="TD38" s="470"/>
      <c r="TE38" s="470"/>
      <c r="TF38" s="470"/>
      <c r="TG38" s="470"/>
      <c r="TH38" s="470"/>
      <c r="TI38" s="470"/>
      <c r="TJ38" s="470"/>
      <c r="TK38" s="470"/>
      <c r="TL38" s="470"/>
      <c r="TM38" s="470"/>
      <c r="TN38" s="470"/>
      <c r="TO38" s="470"/>
      <c r="TP38" s="470"/>
      <c r="TQ38" s="470"/>
      <c r="TR38" s="470"/>
      <c r="TS38" s="470"/>
      <c r="TT38" s="470"/>
      <c r="TU38" s="470"/>
      <c r="TV38" s="470"/>
      <c r="TW38" s="470"/>
      <c r="TX38" s="470"/>
      <c r="TY38" s="470"/>
      <c r="TZ38" s="470"/>
      <c r="UA38" s="470"/>
      <c r="UB38" s="470"/>
      <c r="UC38" s="470"/>
      <c r="UD38" s="470"/>
      <c r="UE38" s="470"/>
      <c r="UF38" s="470"/>
      <c r="UG38" s="470"/>
      <c r="UH38" s="470"/>
      <c r="UI38" s="470"/>
      <c r="UJ38" s="470"/>
      <c r="UK38" s="470"/>
      <c r="UL38" s="470"/>
      <c r="UM38" s="470"/>
      <c r="UN38" s="470"/>
      <c r="UO38" s="470"/>
      <c r="UP38" s="470"/>
      <c r="UQ38" s="470"/>
      <c r="UR38" s="470"/>
      <c r="US38" s="470"/>
      <c r="UT38" s="470"/>
      <c r="UU38" s="470"/>
      <c r="UV38" s="470"/>
      <c r="UW38" s="470"/>
      <c r="UX38" s="470"/>
      <c r="UY38" s="470"/>
      <c r="UZ38" s="470"/>
      <c r="VA38" s="470"/>
      <c r="VB38" s="470"/>
      <c r="VC38" s="470"/>
      <c r="VD38" s="470"/>
      <c r="VE38" s="470"/>
      <c r="VF38" s="470"/>
      <c r="VG38" s="470"/>
      <c r="VH38" s="470"/>
      <c r="VI38" s="470"/>
      <c r="VJ38" s="470"/>
      <c r="VK38" s="470"/>
      <c r="VL38" s="470"/>
      <c r="VM38" s="470"/>
      <c r="VN38" s="470"/>
      <c r="VO38" s="470"/>
      <c r="VP38" s="470"/>
      <c r="VQ38" s="470"/>
      <c r="VR38" s="470"/>
      <c r="VS38" s="470"/>
      <c r="VT38" s="470"/>
      <c r="VU38" s="470"/>
      <c r="VV38" s="470"/>
      <c r="VW38" s="470"/>
      <c r="VX38" s="470"/>
      <c r="VY38" s="470"/>
      <c r="VZ38" s="470"/>
      <c r="WA38" s="470"/>
      <c r="WB38" s="470"/>
      <c r="WC38" s="470"/>
      <c r="WD38" s="470"/>
      <c r="WE38" s="470"/>
      <c r="WF38" s="470"/>
      <c r="WG38" s="470"/>
      <c r="WH38" s="470"/>
      <c r="WI38" s="470"/>
      <c r="WJ38" s="470"/>
      <c r="WK38" s="470"/>
      <c r="WL38" s="470"/>
      <c r="WM38" s="470"/>
      <c r="WN38" s="470"/>
      <c r="WO38" s="470"/>
      <c r="WP38" s="470"/>
      <c r="WQ38" s="470"/>
      <c r="WR38" s="470"/>
      <c r="WS38" s="470"/>
      <c r="WT38" s="470"/>
      <c r="WU38" s="470"/>
      <c r="WV38" s="470"/>
      <c r="WW38" s="470"/>
      <c r="WX38" s="470"/>
      <c r="WY38" s="470"/>
      <c r="WZ38" s="470"/>
      <c r="XA38" s="470"/>
      <c r="XB38" s="470"/>
      <c r="XC38" s="470"/>
      <c r="XD38" s="470"/>
      <c r="XE38" s="470"/>
      <c r="XF38" s="470"/>
      <c r="XG38" s="470"/>
      <c r="XH38" s="470"/>
      <c r="XI38" s="470"/>
      <c r="XJ38" s="470"/>
      <c r="XK38" s="470"/>
      <c r="XL38" s="470"/>
      <c r="XM38" s="470"/>
      <c r="XN38" s="470"/>
      <c r="XO38" s="470"/>
      <c r="XP38" s="470"/>
      <c r="XQ38" s="470"/>
      <c r="XR38" s="470"/>
      <c r="XS38" s="470"/>
      <c r="XT38" s="470"/>
      <c r="XU38" s="470"/>
      <c r="XV38" s="470"/>
      <c r="XW38" s="470"/>
      <c r="XX38" s="470"/>
      <c r="XY38" s="470"/>
      <c r="XZ38" s="470"/>
      <c r="YA38" s="470"/>
      <c r="YB38" s="470"/>
      <c r="YC38" s="470"/>
      <c r="YD38" s="470"/>
      <c r="YE38" s="470"/>
      <c r="YF38" s="470"/>
      <c r="YG38" s="470"/>
      <c r="YH38" s="470"/>
      <c r="YI38" s="470"/>
      <c r="YJ38" s="470"/>
      <c r="YK38" s="470"/>
      <c r="YL38" s="470"/>
      <c r="YM38" s="470"/>
      <c r="YN38" s="470"/>
      <c r="YO38" s="470"/>
      <c r="YP38" s="470"/>
      <c r="YQ38" s="470"/>
      <c r="YR38" s="470"/>
      <c r="YS38" s="470"/>
      <c r="YT38" s="470"/>
      <c r="YU38" s="470"/>
      <c r="YV38" s="470"/>
      <c r="YW38" s="470"/>
      <c r="YX38" s="470"/>
      <c r="YY38" s="470"/>
      <c r="YZ38" s="470"/>
      <c r="ZA38" s="470"/>
      <c r="ZB38" s="470"/>
      <c r="ZC38" s="470"/>
      <c r="ZD38" s="470"/>
      <c r="ZE38" s="470"/>
      <c r="ZF38" s="470"/>
      <c r="ZG38" s="470"/>
      <c r="ZH38" s="470"/>
      <c r="ZI38" s="470"/>
      <c r="ZJ38" s="470"/>
      <c r="ZK38" s="470"/>
      <c r="ZL38" s="470"/>
      <c r="ZM38" s="470"/>
      <c r="ZN38" s="470"/>
      <c r="ZO38" s="470"/>
      <c r="ZP38" s="470"/>
      <c r="ZQ38" s="470"/>
      <c r="ZR38" s="470"/>
      <c r="ZS38" s="470"/>
      <c r="ZT38" s="470"/>
      <c r="ZU38" s="470"/>
      <c r="ZV38" s="470"/>
      <c r="ZW38" s="470"/>
      <c r="ZX38" s="470"/>
      <c r="ZY38" s="470"/>
      <c r="ZZ38" s="470"/>
      <c r="AAA38" s="470"/>
      <c r="AAB38" s="470"/>
      <c r="AAC38" s="470"/>
      <c r="AAD38" s="470"/>
      <c r="AAE38" s="470"/>
      <c r="AAF38" s="470"/>
      <c r="AAG38" s="470"/>
      <c r="AAH38" s="470"/>
      <c r="AAI38" s="470"/>
      <c r="AAJ38" s="470"/>
      <c r="AAK38" s="470"/>
      <c r="AAL38" s="470"/>
      <c r="AAM38" s="470"/>
      <c r="AAN38" s="470"/>
      <c r="AAO38" s="470"/>
      <c r="AAP38" s="470"/>
      <c r="AAQ38" s="470"/>
      <c r="AAR38" s="470"/>
      <c r="AAS38" s="470"/>
      <c r="AAT38" s="470"/>
      <c r="AAU38" s="470"/>
      <c r="AAV38" s="470"/>
      <c r="AAW38" s="470"/>
      <c r="AAX38" s="470"/>
      <c r="AAY38" s="470"/>
      <c r="AAZ38" s="470"/>
      <c r="ABA38" s="470"/>
      <c r="ABB38" s="470"/>
      <c r="ABC38" s="470"/>
      <c r="ABD38" s="470"/>
      <c r="ABE38" s="470"/>
      <c r="ABF38" s="470"/>
      <c r="ABG38" s="470"/>
      <c r="ABH38" s="470"/>
      <c r="ABI38" s="470"/>
      <c r="ABJ38" s="470"/>
      <c r="ABK38" s="470"/>
      <c r="ABL38" s="470"/>
      <c r="ABM38" s="470"/>
      <c r="ABN38" s="470"/>
      <c r="ABO38" s="470"/>
      <c r="ABP38" s="470"/>
      <c r="ABQ38" s="470"/>
      <c r="ABR38" s="470"/>
      <c r="ABS38" s="470"/>
      <c r="ABT38" s="470"/>
      <c r="ABU38" s="470"/>
      <c r="ABV38" s="470"/>
      <c r="ABW38" s="470"/>
      <c r="ABX38" s="470"/>
      <c r="ABY38" s="470"/>
      <c r="ABZ38" s="470"/>
      <c r="ACA38" s="470"/>
      <c r="ACB38" s="470"/>
      <c r="ACC38" s="470"/>
      <c r="ACD38" s="470"/>
      <c r="ACE38" s="470"/>
      <c r="ACF38" s="470"/>
      <c r="ACG38" s="470"/>
      <c r="ACH38" s="470"/>
      <c r="ACI38" s="470"/>
      <c r="ACJ38" s="470"/>
      <c r="ACK38" s="470"/>
      <c r="ACL38" s="470"/>
      <c r="ACM38" s="470"/>
      <c r="ACN38" s="470"/>
      <c r="ACO38" s="470"/>
      <c r="ACP38" s="470"/>
      <c r="ACQ38" s="470"/>
      <c r="ACR38" s="470"/>
      <c r="ACS38" s="470"/>
      <c r="ACT38" s="470"/>
      <c r="ACU38" s="470"/>
      <c r="ACV38" s="470"/>
      <c r="ACW38" s="470"/>
      <c r="ACX38" s="470"/>
      <c r="ACY38" s="470"/>
      <c r="ACZ38" s="470"/>
      <c r="ADA38" s="470"/>
      <c r="ADB38" s="470"/>
      <c r="ADC38" s="470"/>
      <c r="ADD38" s="470"/>
      <c r="ADE38" s="470"/>
      <c r="ADF38" s="470"/>
      <c r="ADG38" s="470"/>
      <c r="ADH38" s="470"/>
      <c r="ADI38" s="470"/>
      <c r="ADJ38" s="470"/>
      <c r="ADK38" s="470"/>
      <c r="ADL38" s="470"/>
      <c r="ADM38" s="470"/>
      <c r="ADN38" s="470"/>
      <c r="ADO38" s="470"/>
      <c r="ADP38" s="470"/>
      <c r="ADQ38" s="470"/>
      <c r="ADR38" s="470"/>
      <c r="ADS38" s="470"/>
      <c r="ADT38" s="470"/>
      <c r="ADU38" s="470"/>
      <c r="ADV38" s="470"/>
      <c r="ADW38" s="470"/>
      <c r="ADX38" s="470"/>
      <c r="ADY38" s="470"/>
      <c r="ADZ38" s="470"/>
      <c r="AEA38" s="470"/>
      <c r="AEB38" s="470"/>
      <c r="AEC38" s="470"/>
      <c r="AED38" s="470"/>
      <c r="AEE38" s="470"/>
      <c r="AEF38" s="470"/>
      <c r="AEG38" s="470"/>
      <c r="AEH38" s="470"/>
      <c r="AEI38" s="470"/>
      <c r="AEJ38" s="470"/>
      <c r="AEK38" s="470"/>
      <c r="AEL38" s="470"/>
      <c r="AEM38" s="470"/>
      <c r="AEN38" s="470"/>
      <c r="AEO38" s="470"/>
      <c r="AEP38" s="470"/>
      <c r="AEQ38" s="470"/>
      <c r="AER38" s="470"/>
      <c r="AES38" s="470"/>
      <c r="AET38" s="470"/>
      <c r="AEU38" s="470"/>
      <c r="AEV38" s="470"/>
      <c r="AEW38" s="470"/>
      <c r="AEX38" s="470"/>
      <c r="AEY38" s="470"/>
      <c r="AEZ38" s="470"/>
      <c r="AFA38" s="470"/>
      <c r="AFB38" s="470"/>
      <c r="AFC38" s="470"/>
      <c r="AFD38" s="470"/>
      <c r="AFE38" s="470"/>
      <c r="AFF38" s="470"/>
      <c r="AFG38" s="470"/>
      <c r="AFH38" s="470"/>
      <c r="AFI38" s="470"/>
      <c r="AFJ38" s="470"/>
      <c r="AFK38" s="470"/>
      <c r="AFL38" s="470"/>
      <c r="AFM38" s="470"/>
      <c r="AFN38" s="470"/>
      <c r="AFO38" s="470"/>
      <c r="AFP38" s="470"/>
      <c r="AFQ38" s="470"/>
      <c r="AFR38" s="470"/>
      <c r="AFS38" s="470"/>
      <c r="AFT38" s="470"/>
      <c r="AFU38" s="470"/>
      <c r="AFV38" s="470"/>
      <c r="AFW38" s="470"/>
      <c r="AFX38" s="470"/>
      <c r="AFY38" s="470"/>
      <c r="AFZ38" s="470"/>
      <c r="AGA38" s="470"/>
      <c r="AGB38" s="470"/>
      <c r="AGC38" s="470"/>
      <c r="AGD38" s="470"/>
      <c r="AGE38" s="470"/>
      <c r="AGF38" s="470"/>
      <c r="AGG38" s="470"/>
      <c r="AGH38" s="470"/>
      <c r="AGI38" s="470"/>
      <c r="AGJ38" s="470"/>
      <c r="AGK38" s="470"/>
      <c r="AGL38" s="470"/>
      <c r="AGM38" s="470"/>
      <c r="AGN38" s="470"/>
      <c r="AGO38" s="470"/>
      <c r="AGP38" s="470"/>
      <c r="AGQ38" s="470"/>
      <c r="AGR38" s="470"/>
      <c r="AGS38" s="470"/>
      <c r="AGT38" s="470"/>
      <c r="AGU38" s="470"/>
      <c r="AGV38" s="470"/>
      <c r="AGW38" s="470"/>
      <c r="AGX38" s="470"/>
      <c r="AGY38" s="470"/>
      <c r="AGZ38" s="470"/>
      <c r="AHA38" s="470"/>
      <c r="AHB38" s="470"/>
      <c r="AHC38" s="470"/>
      <c r="AHD38" s="470"/>
      <c r="AHE38" s="470"/>
      <c r="AHF38" s="470"/>
      <c r="AHG38" s="470"/>
      <c r="AHH38" s="470"/>
      <c r="AHI38" s="470"/>
      <c r="AHJ38" s="470"/>
      <c r="AHK38" s="470"/>
      <c r="AHL38" s="470"/>
      <c r="AHM38" s="470"/>
      <c r="AHN38" s="470"/>
      <c r="AHO38" s="470"/>
      <c r="AHP38" s="470"/>
      <c r="AHQ38" s="470"/>
      <c r="AHR38" s="470"/>
      <c r="AHS38" s="470"/>
      <c r="AHT38" s="470"/>
      <c r="AHU38" s="470"/>
      <c r="AHV38" s="470"/>
      <c r="AHW38" s="470"/>
      <c r="AHX38" s="470"/>
      <c r="AHY38" s="470"/>
      <c r="AHZ38" s="470"/>
      <c r="AIA38" s="470"/>
      <c r="AIB38" s="470"/>
      <c r="AIC38" s="470"/>
      <c r="AID38" s="470"/>
      <c r="AIE38" s="470"/>
      <c r="AIF38" s="470"/>
      <c r="AIG38" s="470"/>
      <c r="AIH38" s="470"/>
      <c r="AII38" s="470"/>
      <c r="AIJ38" s="470"/>
      <c r="AIK38" s="470"/>
      <c r="AIL38" s="470"/>
      <c r="AIM38" s="470"/>
      <c r="AIN38" s="470"/>
      <c r="AIO38" s="470"/>
      <c r="AIP38" s="470"/>
      <c r="AIQ38" s="470"/>
      <c r="AIR38" s="470"/>
      <c r="AIS38" s="470"/>
      <c r="AIT38" s="470"/>
      <c r="AIU38" s="470"/>
      <c r="AIV38" s="470"/>
      <c r="AIW38" s="470"/>
      <c r="AIX38" s="470"/>
      <c r="AIY38" s="470"/>
      <c r="AIZ38" s="470"/>
      <c r="AJA38" s="470"/>
      <c r="AJB38" s="470"/>
      <c r="AJC38" s="470"/>
      <c r="AJD38" s="470"/>
      <c r="AJE38" s="470"/>
      <c r="AJF38" s="470"/>
      <c r="AJG38" s="470"/>
      <c r="AJH38" s="470"/>
      <c r="AJI38" s="470"/>
      <c r="AJJ38" s="470"/>
      <c r="AJK38" s="470"/>
      <c r="AJL38" s="470"/>
      <c r="AJM38" s="470"/>
      <c r="AJN38" s="470"/>
      <c r="AJO38" s="470"/>
      <c r="AJP38" s="470"/>
      <c r="AJQ38" s="470"/>
      <c r="AJR38" s="470"/>
      <c r="AJS38" s="470"/>
      <c r="AJT38" s="470"/>
      <c r="AJU38" s="470"/>
      <c r="AJV38" s="470"/>
      <c r="AJW38" s="470"/>
      <c r="AJX38" s="470"/>
      <c r="AJY38" s="470"/>
      <c r="AJZ38" s="470"/>
      <c r="AKA38" s="470"/>
      <c r="AKB38" s="470"/>
      <c r="AKC38" s="470"/>
      <c r="AKD38" s="470"/>
      <c r="AKE38" s="470"/>
      <c r="AKF38" s="470"/>
      <c r="AKG38" s="470"/>
      <c r="AKH38" s="470"/>
      <c r="AKI38" s="470"/>
      <c r="AKJ38" s="470"/>
      <c r="AKK38" s="470"/>
      <c r="AKL38" s="470"/>
      <c r="AKM38" s="470"/>
      <c r="AKN38" s="470"/>
      <c r="AKO38" s="470"/>
      <c r="AKP38" s="470"/>
      <c r="AKQ38" s="470"/>
      <c r="AKR38" s="470"/>
      <c r="AKS38" s="470"/>
      <c r="AKT38" s="470"/>
      <c r="AKU38" s="470"/>
      <c r="AKV38" s="470"/>
      <c r="AKW38" s="470"/>
      <c r="AKX38" s="470"/>
      <c r="AKY38" s="470"/>
      <c r="AKZ38" s="470"/>
      <c r="ALA38" s="470"/>
      <c r="ALB38" s="470"/>
      <c r="ALC38" s="470"/>
      <c r="ALD38" s="470"/>
      <c r="ALE38" s="470"/>
      <c r="ALF38" s="470"/>
      <c r="ALG38" s="470"/>
      <c r="ALH38" s="470"/>
      <c r="ALI38" s="470"/>
      <c r="ALJ38" s="470"/>
      <c r="ALK38" s="470"/>
      <c r="ALL38" s="470"/>
      <c r="ALM38" s="470"/>
      <c r="ALN38" s="470"/>
      <c r="ALO38" s="470"/>
      <c r="ALP38" s="470"/>
      <c r="ALQ38" s="470"/>
      <c r="ALR38" s="470"/>
    </row>
    <row r="39" spans="1:1006" s="469" customFormat="1" ht="51">
      <c r="A39" s="521" t="str">
        <f>$A$5&amp;(RIGHT(A30,1)+1)</f>
        <v>B.5.5</v>
      </c>
      <c r="B39" s="568" t="s">
        <v>343</v>
      </c>
      <c r="C39" s="519" t="s">
        <v>28</v>
      </c>
      <c r="D39" s="440">
        <f>3.5</f>
        <v>3.5</v>
      </c>
      <c r="E39" s="440"/>
      <c r="F39" s="440">
        <f>D39*E39</f>
        <v>0</v>
      </c>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70"/>
      <c r="CE39" s="470"/>
      <c r="CF39" s="470"/>
      <c r="CG39" s="470"/>
      <c r="CH39" s="470"/>
      <c r="CI39" s="470"/>
      <c r="CJ39" s="470"/>
      <c r="CK39" s="470"/>
      <c r="CL39" s="470"/>
      <c r="CM39" s="470"/>
      <c r="CN39" s="470"/>
      <c r="CO39" s="470"/>
      <c r="CP39" s="470"/>
      <c r="CQ39" s="470"/>
      <c r="CR39" s="470"/>
      <c r="CS39" s="470"/>
      <c r="CT39" s="470"/>
      <c r="CU39" s="470"/>
      <c r="CV39" s="470"/>
      <c r="CW39" s="470"/>
      <c r="CX39" s="470"/>
      <c r="CY39" s="470"/>
      <c r="CZ39" s="470"/>
      <c r="DA39" s="470"/>
      <c r="DB39" s="470"/>
      <c r="DC39" s="470"/>
      <c r="DD39" s="470"/>
      <c r="DE39" s="470"/>
      <c r="DF39" s="470"/>
      <c r="DG39" s="470"/>
      <c r="DH39" s="470"/>
      <c r="DI39" s="470"/>
      <c r="DJ39" s="470"/>
      <c r="DK39" s="470"/>
      <c r="DL39" s="470"/>
      <c r="DM39" s="470"/>
      <c r="DN39" s="470"/>
      <c r="DO39" s="470"/>
      <c r="DP39" s="470"/>
      <c r="DQ39" s="470"/>
      <c r="DR39" s="470"/>
      <c r="DS39" s="470"/>
      <c r="DT39" s="470"/>
      <c r="DU39" s="470"/>
      <c r="DV39" s="470"/>
      <c r="DW39" s="470"/>
      <c r="DX39" s="470"/>
      <c r="DY39" s="470"/>
      <c r="DZ39" s="470"/>
      <c r="EA39" s="470"/>
      <c r="EB39" s="470"/>
      <c r="EC39" s="470"/>
      <c r="ED39" s="470"/>
      <c r="EE39" s="470"/>
      <c r="EF39" s="470"/>
      <c r="EG39" s="470"/>
      <c r="EH39" s="470"/>
      <c r="EI39" s="470"/>
      <c r="EJ39" s="470"/>
      <c r="EK39" s="470"/>
      <c r="EL39" s="470"/>
      <c r="EM39" s="470"/>
      <c r="EN39" s="470"/>
      <c r="EO39" s="470"/>
      <c r="EP39" s="470"/>
      <c r="EQ39" s="470"/>
      <c r="ER39" s="470"/>
      <c r="ES39" s="470"/>
      <c r="ET39" s="470"/>
      <c r="EU39" s="470"/>
      <c r="EV39" s="470"/>
      <c r="EW39" s="470"/>
      <c r="EX39" s="470"/>
      <c r="EY39" s="470"/>
      <c r="EZ39" s="470"/>
      <c r="FA39" s="470"/>
      <c r="FB39" s="470"/>
      <c r="FC39" s="470"/>
      <c r="FD39" s="470"/>
      <c r="FE39" s="470"/>
      <c r="FF39" s="470"/>
      <c r="FG39" s="470"/>
      <c r="FH39" s="470"/>
      <c r="FI39" s="470"/>
      <c r="FJ39" s="470"/>
      <c r="FK39" s="470"/>
      <c r="FL39" s="470"/>
      <c r="FM39" s="470"/>
      <c r="FN39" s="470"/>
      <c r="FO39" s="470"/>
      <c r="FP39" s="470"/>
      <c r="FQ39" s="470"/>
      <c r="FR39" s="470"/>
      <c r="FS39" s="470"/>
      <c r="FT39" s="470"/>
      <c r="FU39" s="470"/>
      <c r="FV39" s="470"/>
      <c r="FW39" s="470"/>
      <c r="FX39" s="470"/>
      <c r="FY39" s="470"/>
      <c r="FZ39" s="470"/>
      <c r="GA39" s="470"/>
      <c r="GB39" s="470"/>
      <c r="GC39" s="470"/>
      <c r="GD39" s="470"/>
      <c r="GE39" s="470"/>
      <c r="GF39" s="470"/>
      <c r="GG39" s="470"/>
      <c r="GH39" s="470"/>
      <c r="GI39" s="470"/>
      <c r="GJ39" s="470"/>
      <c r="GK39" s="470"/>
      <c r="GL39" s="470"/>
      <c r="GM39" s="470"/>
      <c r="GN39" s="470"/>
      <c r="GO39" s="470"/>
      <c r="GP39" s="470"/>
      <c r="GQ39" s="470"/>
      <c r="GR39" s="470"/>
      <c r="GS39" s="470"/>
      <c r="GT39" s="470"/>
      <c r="GU39" s="470"/>
      <c r="GV39" s="470"/>
      <c r="GW39" s="470"/>
      <c r="GX39" s="470"/>
      <c r="GY39" s="470"/>
      <c r="GZ39" s="470"/>
      <c r="HA39" s="470"/>
      <c r="HB39" s="470"/>
      <c r="HC39" s="470"/>
      <c r="HD39" s="470"/>
      <c r="HE39" s="470"/>
      <c r="HF39" s="470"/>
      <c r="HG39" s="470"/>
      <c r="HH39" s="470"/>
      <c r="HI39" s="470"/>
      <c r="HJ39" s="470"/>
      <c r="HK39" s="470"/>
      <c r="HL39" s="470"/>
      <c r="HM39" s="470"/>
      <c r="HN39" s="470"/>
      <c r="HO39" s="470"/>
      <c r="HP39" s="470"/>
      <c r="HQ39" s="470"/>
      <c r="HR39" s="470"/>
      <c r="HS39" s="470"/>
      <c r="HT39" s="470"/>
      <c r="HU39" s="470"/>
      <c r="HV39" s="470"/>
      <c r="HW39" s="470"/>
      <c r="HX39" s="470"/>
      <c r="HY39" s="470"/>
      <c r="HZ39" s="470"/>
      <c r="IA39" s="470"/>
      <c r="IB39" s="470"/>
      <c r="IC39" s="470"/>
      <c r="ID39" s="470"/>
      <c r="IE39" s="470"/>
      <c r="IF39" s="470"/>
      <c r="IG39" s="470"/>
      <c r="IH39" s="470"/>
      <c r="II39" s="470"/>
      <c r="IJ39" s="470"/>
      <c r="IK39" s="470"/>
      <c r="IL39" s="470"/>
      <c r="IM39" s="470"/>
      <c r="IN39" s="470"/>
      <c r="IO39" s="470"/>
      <c r="IP39" s="470"/>
      <c r="IQ39" s="470"/>
      <c r="IR39" s="470"/>
      <c r="IS39" s="470"/>
      <c r="IT39" s="470"/>
      <c r="IU39" s="470"/>
      <c r="IV39" s="470"/>
      <c r="IW39" s="470"/>
      <c r="IX39" s="470"/>
      <c r="IY39" s="470"/>
      <c r="IZ39" s="470"/>
      <c r="JA39" s="470"/>
      <c r="JB39" s="470"/>
      <c r="JC39" s="470"/>
      <c r="JD39" s="470"/>
      <c r="JE39" s="470"/>
      <c r="JF39" s="470"/>
      <c r="JG39" s="470"/>
      <c r="JH39" s="470"/>
      <c r="JI39" s="470"/>
      <c r="JJ39" s="470"/>
      <c r="JK39" s="470"/>
      <c r="JL39" s="470"/>
      <c r="JM39" s="470"/>
      <c r="JN39" s="470"/>
      <c r="JO39" s="470"/>
      <c r="JP39" s="470"/>
      <c r="JQ39" s="470"/>
      <c r="JR39" s="470"/>
      <c r="JS39" s="470"/>
      <c r="JT39" s="470"/>
      <c r="JU39" s="470"/>
      <c r="JV39" s="470"/>
      <c r="JW39" s="470"/>
      <c r="JX39" s="470"/>
      <c r="JY39" s="470"/>
      <c r="JZ39" s="470"/>
      <c r="KA39" s="470"/>
      <c r="KB39" s="470"/>
      <c r="KC39" s="470"/>
      <c r="KD39" s="470"/>
      <c r="KE39" s="470"/>
      <c r="KF39" s="470"/>
      <c r="KG39" s="470"/>
      <c r="KH39" s="470"/>
      <c r="KI39" s="470"/>
      <c r="KJ39" s="470"/>
      <c r="KK39" s="470"/>
      <c r="KL39" s="470"/>
      <c r="KM39" s="470"/>
      <c r="KN39" s="470"/>
      <c r="KO39" s="470"/>
      <c r="KP39" s="470"/>
      <c r="KQ39" s="470"/>
      <c r="KR39" s="470"/>
      <c r="KS39" s="470"/>
      <c r="KT39" s="470"/>
      <c r="KU39" s="470"/>
      <c r="KV39" s="470"/>
      <c r="KW39" s="470"/>
      <c r="KX39" s="470"/>
      <c r="KY39" s="470"/>
      <c r="KZ39" s="470"/>
      <c r="LA39" s="470"/>
      <c r="LB39" s="470"/>
      <c r="LC39" s="470"/>
      <c r="LD39" s="470"/>
      <c r="LE39" s="470"/>
      <c r="LF39" s="470"/>
      <c r="LG39" s="470"/>
      <c r="LH39" s="470"/>
      <c r="LI39" s="470"/>
      <c r="LJ39" s="470"/>
      <c r="LK39" s="470"/>
      <c r="LL39" s="470"/>
      <c r="LM39" s="470"/>
      <c r="LN39" s="470"/>
      <c r="LO39" s="470"/>
      <c r="LP39" s="470"/>
      <c r="LQ39" s="470"/>
      <c r="LR39" s="470"/>
      <c r="LS39" s="470"/>
      <c r="LT39" s="470"/>
      <c r="LU39" s="470"/>
      <c r="LV39" s="470"/>
      <c r="LW39" s="470"/>
      <c r="LX39" s="470"/>
      <c r="LY39" s="470"/>
      <c r="LZ39" s="470"/>
      <c r="MA39" s="470"/>
      <c r="MB39" s="470"/>
      <c r="MC39" s="470"/>
      <c r="MD39" s="470"/>
      <c r="ME39" s="470"/>
      <c r="MF39" s="470"/>
      <c r="MG39" s="470"/>
      <c r="MH39" s="470"/>
      <c r="MI39" s="470"/>
      <c r="MJ39" s="470"/>
      <c r="MK39" s="470"/>
      <c r="ML39" s="470"/>
      <c r="MM39" s="470"/>
      <c r="MN39" s="470"/>
      <c r="MO39" s="470"/>
      <c r="MP39" s="470"/>
      <c r="MQ39" s="470"/>
      <c r="MR39" s="470"/>
      <c r="MS39" s="470"/>
      <c r="MT39" s="470"/>
      <c r="MU39" s="470"/>
      <c r="MV39" s="470"/>
      <c r="MW39" s="470"/>
      <c r="MX39" s="470"/>
      <c r="MY39" s="470"/>
      <c r="MZ39" s="470"/>
      <c r="NA39" s="470"/>
      <c r="NB39" s="470"/>
      <c r="NC39" s="470"/>
      <c r="ND39" s="470"/>
      <c r="NE39" s="470"/>
      <c r="NF39" s="470"/>
      <c r="NG39" s="470"/>
      <c r="NH39" s="470"/>
      <c r="NI39" s="470"/>
      <c r="NJ39" s="470"/>
      <c r="NK39" s="470"/>
      <c r="NL39" s="470"/>
      <c r="NM39" s="470"/>
      <c r="NN39" s="470"/>
      <c r="NO39" s="470"/>
      <c r="NP39" s="470"/>
      <c r="NQ39" s="470"/>
      <c r="NR39" s="470"/>
      <c r="NS39" s="470"/>
      <c r="NT39" s="470"/>
      <c r="NU39" s="470"/>
      <c r="NV39" s="470"/>
      <c r="NW39" s="470"/>
      <c r="NX39" s="470"/>
      <c r="NY39" s="470"/>
      <c r="NZ39" s="470"/>
      <c r="OA39" s="470"/>
      <c r="OB39" s="470"/>
      <c r="OC39" s="470"/>
      <c r="OD39" s="470"/>
      <c r="OE39" s="470"/>
      <c r="OF39" s="470"/>
      <c r="OG39" s="470"/>
      <c r="OH39" s="470"/>
      <c r="OI39" s="470"/>
      <c r="OJ39" s="470"/>
      <c r="OK39" s="470"/>
      <c r="OL39" s="470"/>
      <c r="OM39" s="470"/>
      <c r="ON39" s="470"/>
      <c r="OO39" s="470"/>
      <c r="OP39" s="470"/>
      <c r="OQ39" s="470"/>
      <c r="OR39" s="470"/>
      <c r="OS39" s="470"/>
      <c r="OT39" s="470"/>
      <c r="OU39" s="470"/>
      <c r="OV39" s="470"/>
      <c r="OW39" s="470"/>
      <c r="OX39" s="470"/>
      <c r="OY39" s="470"/>
      <c r="OZ39" s="470"/>
      <c r="PA39" s="470"/>
      <c r="PB39" s="470"/>
      <c r="PC39" s="470"/>
      <c r="PD39" s="470"/>
      <c r="PE39" s="470"/>
      <c r="PF39" s="470"/>
      <c r="PG39" s="470"/>
      <c r="PH39" s="470"/>
      <c r="PI39" s="470"/>
      <c r="PJ39" s="470"/>
      <c r="PK39" s="470"/>
      <c r="PL39" s="470"/>
      <c r="PM39" s="470"/>
      <c r="PN39" s="470"/>
      <c r="PO39" s="470"/>
      <c r="PP39" s="470"/>
      <c r="PQ39" s="470"/>
      <c r="PR39" s="470"/>
      <c r="PS39" s="470"/>
      <c r="PT39" s="470"/>
      <c r="PU39" s="470"/>
      <c r="PV39" s="470"/>
      <c r="PW39" s="470"/>
      <c r="PX39" s="470"/>
      <c r="PY39" s="470"/>
      <c r="PZ39" s="470"/>
      <c r="QA39" s="470"/>
      <c r="QB39" s="470"/>
      <c r="QC39" s="470"/>
      <c r="QD39" s="470"/>
      <c r="QE39" s="470"/>
      <c r="QF39" s="470"/>
      <c r="QG39" s="470"/>
      <c r="QH39" s="470"/>
      <c r="QI39" s="470"/>
      <c r="QJ39" s="470"/>
      <c r="QK39" s="470"/>
      <c r="QL39" s="470"/>
      <c r="QM39" s="470"/>
      <c r="QN39" s="470"/>
      <c r="QO39" s="470"/>
      <c r="QP39" s="470"/>
      <c r="QQ39" s="470"/>
      <c r="QR39" s="470"/>
      <c r="QS39" s="470"/>
      <c r="QT39" s="470"/>
      <c r="QU39" s="470"/>
      <c r="QV39" s="470"/>
      <c r="QW39" s="470"/>
      <c r="QX39" s="470"/>
      <c r="QY39" s="470"/>
      <c r="QZ39" s="470"/>
      <c r="RA39" s="470"/>
      <c r="RB39" s="470"/>
      <c r="RC39" s="470"/>
      <c r="RD39" s="470"/>
      <c r="RE39" s="470"/>
      <c r="RF39" s="470"/>
      <c r="RG39" s="470"/>
      <c r="RH39" s="470"/>
      <c r="RI39" s="470"/>
      <c r="RJ39" s="470"/>
      <c r="RK39" s="470"/>
      <c r="RL39" s="470"/>
      <c r="RM39" s="470"/>
      <c r="RN39" s="470"/>
      <c r="RO39" s="470"/>
      <c r="RP39" s="470"/>
      <c r="RQ39" s="470"/>
      <c r="RR39" s="470"/>
      <c r="RS39" s="470"/>
      <c r="RT39" s="470"/>
      <c r="RU39" s="470"/>
      <c r="RV39" s="470"/>
      <c r="RW39" s="470"/>
      <c r="RX39" s="470"/>
      <c r="RY39" s="470"/>
      <c r="RZ39" s="470"/>
      <c r="SA39" s="470"/>
      <c r="SB39" s="470"/>
      <c r="SC39" s="470"/>
      <c r="SD39" s="470"/>
      <c r="SE39" s="470"/>
      <c r="SF39" s="470"/>
      <c r="SG39" s="470"/>
      <c r="SH39" s="470"/>
      <c r="SI39" s="470"/>
      <c r="SJ39" s="470"/>
      <c r="SK39" s="470"/>
      <c r="SL39" s="470"/>
      <c r="SM39" s="470"/>
      <c r="SN39" s="470"/>
      <c r="SO39" s="470"/>
      <c r="SP39" s="470"/>
      <c r="SQ39" s="470"/>
      <c r="SR39" s="470"/>
      <c r="SS39" s="470"/>
      <c r="ST39" s="470"/>
      <c r="SU39" s="470"/>
      <c r="SV39" s="470"/>
      <c r="SW39" s="470"/>
      <c r="SX39" s="470"/>
      <c r="SY39" s="470"/>
      <c r="SZ39" s="470"/>
      <c r="TA39" s="470"/>
      <c r="TB39" s="470"/>
      <c r="TC39" s="470"/>
      <c r="TD39" s="470"/>
      <c r="TE39" s="470"/>
      <c r="TF39" s="470"/>
      <c r="TG39" s="470"/>
      <c r="TH39" s="470"/>
      <c r="TI39" s="470"/>
      <c r="TJ39" s="470"/>
      <c r="TK39" s="470"/>
      <c r="TL39" s="470"/>
      <c r="TM39" s="470"/>
      <c r="TN39" s="470"/>
      <c r="TO39" s="470"/>
      <c r="TP39" s="470"/>
      <c r="TQ39" s="470"/>
      <c r="TR39" s="470"/>
      <c r="TS39" s="470"/>
      <c r="TT39" s="470"/>
      <c r="TU39" s="470"/>
      <c r="TV39" s="470"/>
      <c r="TW39" s="470"/>
      <c r="TX39" s="470"/>
      <c r="TY39" s="470"/>
      <c r="TZ39" s="470"/>
      <c r="UA39" s="470"/>
      <c r="UB39" s="470"/>
      <c r="UC39" s="470"/>
      <c r="UD39" s="470"/>
      <c r="UE39" s="470"/>
      <c r="UF39" s="470"/>
      <c r="UG39" s="470"/>
      <c r="UH39" s="470"/>
      <c r="UI39" s="470"/>
      <c r="UJ39" s="470"/>
      <c r="UK39" s="470"/>
      <c r="UL39" s="470"/>
      <c r="UM39" s="470"/>
      <c r="UN39" s="470"/>
      <c r="UO39" s="470"/>
      <c r="UP39" s="470"/>
      <c r="UQ39" s="470"/>
      <c r="UR39" s="470"/>
      <c r="US39" s="470"/>
      <c r="UT39" s="470"/>
      <c r="UU39" s="470"/>
      <c r="UV39" s="470"/>
      <c r="UW39" s="470"/>
      <c r="UX39" s="470"/>
      <c r="UY39" s="470"/>
      <c r="UZ39" s="470"/>
      <c r="VA39" s="470"/>
      <c r="VB39" s="470"/>
      <c r="VC39" s="470"/>
      <c r="VD39" s="470"/>
      <c r="VE39" s="470"/>
      <c r="VF39" s="470"/>
      <c r="VG39" s="470"/>
      <c r="VH39" s="470"/>
      <c r="VI39" s="470"/>
      <c r="VJ39" s="470"/>
      <c r="VK39" s="470"/>
      <c r="VL39" s="470"/>
      <c r="VM39" s="470"/>
      <c r="VN39" s="470"/>
      <c r="VO39" s="470"/>
      <c r="VP39" s="470"/>
      <c r="VQ39" s="470"/>
      <c r="VR39" s="470"/>
      <c r="VS39" s="470"/>
      <c r="VT39" s="470"/>
      <c r="VU39" s="470"/>
      <c r="VV39" s="470"/>
      <c r="VW39" s="470"/>
      <c r="VX39" s="470"/>
      <c r="VY39" s="470"/>
      <c r="VZ39" s="470"/>
      <c r="WA39" s="470"/>
      <c r="WB39" s="470"/>
      <c r="WC39" s="470"/>
      <c r="WD39" s="470"/>
      <c r="WE39" s="470"/>
      <c r="WF39" s="470"/>
      <c r="WG39" s="470"/>
      <c r="WH39" s="470"/>
      <c r="WI39" s="470"/>
      <c r="WJ39" s="470"/>
      <c r="WK39" s="470"/>
      <c r="WL39" s="470"/>
      <c r="WM39" s="470"/>
      <c r="WN39" s="470"/>
      <c r="WO39" s="470"/>
      <c r="WP39" s="470"/>
      <c r="WQ39" s="470"/>
      <c r="WR39" s="470"/>
      <c r="WS39" s="470"/>
      <c r="WT39" s="470"/>
      <c r="WU39" s="470"/>
      <c r="WV39" s="470"/>
      <c r="WW39" s="470"/>
      <c r="WX39" s="470"/>
      <c r="WY39" s="470"/>
      <c r="WZ39" s="470"/>
      <c r="XA39" s="470"/>
      <c r="XB39" s="470"/>
      <c r="XC39" s="470"/>
      <c r="XD39" s="470"/>
      <c r="XE39" s="470"/>
      <c r="XF39" s="470"/>
      <c r="XG39" s="470"/>
      <c r="XH39" s="470"/>
      <c r="XI39" s="470"/>
      <c r="XJ39" s="470"/>
      <c r="XK39" s="470"/>
      <c r="XL39" s="470"/>
      <c r="XM39" s="470"/>
      <c r="XN39" s="470"/>
      <c r="XO39" s="470"/>
      <c r="XP39" s="470"/>
      <c r="XQ39" s="470"/>
      <c r="XR39" s="470"/>
      <c r="XS39" s="470"/>
      <c r="XT39" s="470"/>
      <c r="XU39" s="470"/>
      <c r="XV39" s="470"/>
      <c r="XW39" s="470"/>
      <c r="XX39" s="470"/>
      <c r="XY39" s="470"/>
      <c r="XZ39" s="470"/>
      <c r="YA39" s="470"/>
      <c r="YB39" s="470"/>
      <c r="YC39" s="470"/>
      <c r="YD39" s="470"/>
      <c r="YE39" s="470"/>
      <c r="YF39" s="470"/>
      <c r="YG39" s="470"/>
      <c r="YH39" s="470"/>
      <c r="YI39" s="470"/>
      <c r="YJ39" s="470"/>
      <c r="YK39" s="470"/>
      <c r="YL39" s="470"/>
      <c r="YM39" s="470"/>
      <c r="YN39" s="470"/>
      <c r="YO39" s="470"/>
      <c r="YP39" s="470"/>
      <c r="YQ39" s="470"/>
      <c r="YR39" s="470"/>
      <c r="YS39" s="470"/>
      <c r="YT39" s="470"/>
      <c r="YU39" s="470"/>
      <c r="YV39" s="470"/>
      <c r="YW39" s="470"/>
      <c r="YX39" s="470"/>
      <c r="YY39" s="470"/>
      <c r="YZ39" s="470"/>
      <c r="ZA39" s="470"/>
      <c r="ZB39" s="470"/>
      <c r="ZC39" s="470"/>
      <c r="ZD39" s="470"/>
      <c r="ZE39" s="470"/>
      <c r="ZF39" s="470"/>
      <c r="ZG39" s="470"/>
      <c r="ZH39" s="470"/>
      <c r="ZI39" s="470"/>
      <c r="ZJ39" s="470"/>
      <c r="ZK39" s="470"/>
      <c r="ZL39" s="470"/>
      <c r="ZM39" s="470"/>
      <c r="ZN39" s="470"/>
      <c r="ZO39" s="470"/>
      <c r="ZP39" s="470"/>
      <c r="ZQ39" s="470"/>
      <c r="ZR39" s="470"/>
      <c r="ZS39" s="470"/>
      <c r="ZT39" s="470"/>
      <c r="ZU39" s="470"/>
      <c r="ZV39" s="470"/>
      <c r="ZW39" s="470"/>
      <c r="ZX39" s="470"/>
      <c r="ZY39" s="470"/>
      <c r="ZZ39" s="470"/>
      <c r="AAA39" s="470"/>
      <c r="AAB39" s="470"/>
      <c r="AAC39" s="470"/>
      <c r="AAD39" s="470"/>
      <c r="AAE39" s="470"/>
      <c r="AAF39" s="470"/>
      <c r="AAG39" s="470"/>
      <c r="AAH39" s="470"/>
      <c r="AAI39" s="470"/>
      <c r="AAJ39" s="470"/>
      <c r="AAK39" s="470"/>
      <c r="AAL39" s="470"/>
      <c r="AAM39" s="470"/>
      <c r="AAN39" s="470"/>
      <c r="AAO39" s="470"/>
      <c r="AAP39" s="470"/>
      <c r="AAQ39" s="470"/>
      <c r="AAR39" s="470"/>
      <c r="AAS39" s="470"/>
      <c r="AAT39" s="470"/>
      <c r="AAU39" s="470"/>
      <c r="AAV39" s="470"/>
      <c r="AAW39" s="470"/>
      <c r="AAX39" s="470"/>
      <c r="AAY39" s="470"/>
      <c r="AAZ39" s="470"/>
      <c r="ABA39" s="470"/>
      <c r="ABB39" s="470"/>
      <c r="ABC39" s="470"/>
      <c r="ABD39" s="470"/>
      <c r="ABE39" s="470"/>
      <c r="ABF39" s="470"/>
      <c r="ABG39" s="470"/>
      <c r="ABH39" s="470"/>
      <c r="ABI39" s="470"/>
      <c r="ABJ39" s="470"/>
      <c r="ABK39" s="470"/>
      <c r="ABL39" s="470"/>
      <c r="ABM39" s="470"/>
      <c r="ABN39" s="470"/>
      <c r="ABO39" s="470"/>
      <c r="ABP39" s="470"/>
      <c r="ABQ39" s="470"/>
      <c r="ABR39" s="470"/>
      <c r="ABS39" s="470"/>
      <c r="ABT39" s="470"/>
      <c r="ABU39" s="470"/>
      <c r="ABV39" s="470"/>
      <c r="ABW39" s="470"/>
      <c r="ABX39" s="470"/>
      <c r="ABY39" s="470"/>
      <c r="ABZ39" s="470"/>
      <c r="ACA39" s="470"/>
      <c r="ACB39" s="470"/>
      <c r="ACC39" s="470"/>
      <c r="ACD39" s="470"/>
      <c r="ACE39" s="470"/>
      <c r="ACF39" s="470"/>
      <c r="ACG39" s="470"/>
      <c r="ACH39" s="470"/>
      <c r="ACI39" s="470"/>
      <c r="ACJ39" s="470"/>
      <c r="ACK39" s="470"/>
      <c r="ACL39" s="470"/>
      <c r="ACM39" s="470"/>
      <c r="ACN39" s="470"/>
      <c r="ACO39" s="470"/>
      <c r="ACP39" s="470"/>
      <c r="ACQ39" s="470"/>
      <c r="ACR39" s="470"/>
      <c r="ACS39" s="470"/>
      <c r="ACT39" s="470"/>
      <c r="ACU39" s="470"/>
      <c r="ACV39" s="470"/>
      <c r="ACW39" s="470"/>
      <c r="ACX39" s="470"/>
      <c r="ACY39" s="470"/>
      <c r="ACZ39" s="470"/>
      <c r="ADA39" s="470"/>
      <c r="ADB39" s="470"/>
      <c r="ADC39" s="470"/>
      <c r="ADD39" s="470"/>
      <c r="ADE39" s="470"/>
      <c r="ADF39" s="470"/>
      <c r="ADG39" s="470"/>
      <c r="ADH39" s="470"/>
      <c r="ADI39" s="470"/>
      <c r="ADJ39" s="470"/>
      <c r="ADK39" s="470"/>
      <c r="ADL39" s="470"/>
      <c r="ADM39" s="470"/>
      <c r="ADN39" s="470"/>
      <c r="ADO39" s="470"/>
      <c r="ADP39" s="470"/>
      <c r="ADQ39" s="470"/>
      <c r="ADR39" s="470"/>
      <c r="ADS39" s="470"/>
      <c r="ADT39" s="470"/>
      <c r="ADU39" s="470"/>
      <c r="ADV39" s="470"/>
      <c r="ADW39" s="470"/>
      <c r="ADX39" s="470"/>
      <c r="ADY39" s="470"/>
      <c r="ADZ39" s="470"/>
      <c r="AEA39" s="470"/>
      <c r="AEB39" s="470"/>
      <c r="AEC39" s="470"/>
      <c r="AED39" s="470"/>
      <c r="AEE39" s="470"/>
      <c r="AEF39" s="470"/>
      <c r="AEG39" s="470"/>
      <c r="AEH39" s="470"/>
      <c r="AEI39" s="470"/>
      <c r="AEJ39" s="470"/>
      <c r="AEK39" s="470"/>
      <c r="AEL39" s="470"/>
      <c r="AEM39" s="470"/>
      <c r="AEN39" s="470"/>
      <c r="AEO39" s="470"/>
      <c r="AEP39" s="470"/>
      <c r="AEQ39" s="470"/>
      <c r="AER39" s="470"/>
      <c r="AES39" s="470"/>
      <c r="AET39" s="470"/>
      <c r="AEU39" s="470"/>
      <c r="AEV39" s="470"/>
      <c r="AEW39" s="470"/>
      <c r="AEX39" s="470"/>
      <c r="AEY39" s="470"/>
      <c r="AEZ39" s="470"/>
      <c r="AFA39" s="470"/>
      <c r="AFB39" s="470"/>
      <c r="AFC39" s="470"/>
      <c r="AFD39" s="470"/>
      <c r="AFE39" s="470"/>
      <c r="AFF39" s="470"/>
      <c r="AFG39" s="470"/>
      <c r="AFH39" s="470"/>
      <c r="AFI39" s="470"/>
      <c r="AFJ39" s="470"/>
      <c r="AFK39" s="470"/>
      <c r="AFL39" s="470"/>
      <c r="AFM39" s="470"/>
      <c r="AFN39" s="470"/>
      <c r="AFO39" s="470"/>
      <c r="AFP39" s="470"/>
      <c r="AFQ39" s="470"/>
      <c r="AFR39" s="470"/>
      <c r="AFS39" s="470"/>
      <c r="AFT39" s="470"/>
      <c r="AFU39" s="470"/>
      <c r="AFV39" s="470"/>
      <c r="AFW39" s="470"/>
      <c r="AFX39" s="470"/>
      <c r="AFY39" s="470"/>
      <c r="AFZ39" s="470"/>
      <c r="AGA39" s="470"/>
      <c r="AGB39" s="470"/>
      <c r="AGC39" s="470"/>
      <c r="AGD39" s="470"/>
      <c r="AGE39" s="470"/>
      <c r="AGF39" s="470"/>
      <c r="AGG39" s="470"/>
      <c r="AGH39" s="470"/>
      <c r="AGI39" s="470"/>
      <c r="AGJ39" s="470"/>
      <c r="AGK39" s="470"/>
      <c r="AGL39" s="470"/>
      <c r="AGM39" s="470"/>
      <c r="AGN39" s="470"/>
      <c r="AGO39" s="470"/>
      <c r="AGP39" s="470"/>
      <c r="AGQ39" s="470"/>
      <c r="AGR39" s="470"/>
      <c r="AGS39" s="470"/>
      <c r="AGT39" s="470"/>
      <c r="AGU39" s="470"/>
      <c r="AGV39" s="470"/>
      <c r="AGW39" s="470"/>
      <c r="AGX39" s="470"/>
      <c r="AGY39" s="470"/>
      <c r="AGZ39" s="470"/>
      <c r="AHA39" s="470"/>
      <c r="AHB39" s="470"/>
      <c r="AHC39" s="470"/>
      <c r="AHD39" s="470"/>
      <c r="AHE39" s="470"/>
      <c r="AHF39" s="470"/>
      <c r="AHG39" s="470"/>
      <c r="AHH39" s="470"/>
      <c r="AHI39" s="470"/>
      <c r="AHJ39" s="470"/>
      <c r="AHK39" s="470"/>
      <c r="AHL39" s="470"/>
      <c r="AHM39" s="470"/>
      <c r="AHN39" s="470"/>
      <c r="AHO39" s="470"/>
      <c r="AHP39" s="470"/>
      <c r="AHQ39" s="470"/>
      <c r="AHR39" s="470"/>
      <c r="AHS39" s="470"/>
      <c r="AHT39" s="470"/>
      <c r="AHU39" s="470"/>
      <c r="AHV39" s="470"/>
      <c r="AHW39" s="470"/>
      <c r="AHX39" s="470"/>
      <c r="AHY39" s="470"/>
      <c r="AHZ39" s="470"/>
      <c r="AIA39" s="470"/>
      <c r="AIB39" s="470"/>
      <c r="AIC39" s="470"/>
      <c r="AID39" s="470"/>
      <c r="AIE39" s="470"/>
      <c r="AIF39" s="470"/>
      <c r="AIG39" s="470"/>
      <c r="AIH39" s="470"/>
      <c r="AII39" s="470"/>
      <c r="AIJ39" s="470"/>
      <c r="AIK39" s="470"/>
      <c r="AIL39" s="470"/>
      <c r="AIM39" s="470"/>
      <c r="AIN39" s="470"/>
      <c r="AIO39" s="470"/>
      <c r="AIP39" s="470"/>
      <c r="AIQ39" s="470"/>
      <c r="AIR39" s="470"/>
      <c r="AIS39" s="470"/>
      <c r="AIT39" s="470"/>
      <c r="AIU39" s="470"/>
      <c r="AIV39" s="470"/>
      <c r="AIW39" s="470"/>
      <c r="AIX39" s="470"/>
      <c r="AIY39" s="470"/>
      <c r="AIZ39" s="470"/>
      <c r="AJA39" s="470"/>
      <c r="AJB39" s="470"/>
      <c r="AJC39" s="470"/>
      <c r="AJD39" s="470"/>
      <c r="AJE39" s="470"/>
      <c r="AJF39" s="470"/>
      <c r="AJG39" s="470"/>
      <c r="AJH39" s="470"/>
      <c r="AJI39" s="470"/>
      <c r="AJJ39" s="470"/>
      <c r="AJK39" s="470"/>
      <c r="AJL39" s="470"/>
      <c r="AJM39" s="470"/>
      <c r="AJN39" s="470"/>
      <c r="AJO39" s="470"/>
      <c r="AJP39" s="470"/>
      <c r="AJQ39" s="470"/>
      <c r="AJR39" s="470"/>
      <c r="AJS39" s="470"/>
      <c r="AJT39" s="470"/>
      <c r="AJU39" s="470"/>
      <c r="AJV39" s="470"/>
      <c r="AJW39" s="470"/>
      <c r="AJX39" s="470"/>
      <c r="AJY39" s="470"/>
      <c r="AJZ39" s="470"/>
      <c r="AKA39" s="470"/>
      <c r="AKB39" s="470"/>
      <c r="AKC39" s="470"/>
      <c r="AKD39" s="470"/>
      <c r="AKE39" s="470"/>
      <c r="AKF39" s="470"/>
      <c r="AKG39" s="470"/>
      <c r="AKH39" s="470"/>
      <c r="AKI39" s="470"/>
      <c r="AKJ39" s="470"/>
      <c r="AKK39" s="470"/>
      <c r="AKL39" s="470"/>
      <c r="AKM39" s="470"/>
      <c r="AKN39" s="470"/>
      <c r="AKO39" s="470"/>
      <c r="AKP39" s="470"/>
      <c r="AKQ39" s="470"/>
      <c r="AKR39" s="470"/>
      <c r="AKS39" s="470"/>
      <c r="AKT39" s="470"/>
      <c r="AKU39" s="470"/>
      <c r="AKV39" s="470"/>
      <c r="AKW39" s="470"/>
      <c r="AKX39" s="470"/>
      <c r="AKY39" s="470"/>
      <c r="AKZ39" s="470"/>
      <c r="ALA39" s="470"/>
      <c r="ALB39" s="470"/>
      <c r="ALC39" s="470"/>
      <c r="ALD39" s="470"/>
      <c r="ALE39" s="470"/>
      <c r="ALF39" s="470"/>
      <c r="ALG39" s="470"/>
      <c r="ALH39" s="470"/>
      <c r="ALI39" s="470"/>
      <c r="ALJ39" s="470"/>
      <c r="ALK39" s="470"/>
      <c r="ALL39" s="470"/>
      <c r="ALM39" s="470"/>
      <c r="ALN39" s="470"/>
      <c r="ALO39" s="470"/>
      <c r="ALP39" s="470"/>
      <c r="ALQ39" s="470"/>
      <c r="ALR39" s="470"/>
    </row>
    <row r="40" spans="1:1006" ht="76.5">
      <c r="A40" s="521" t="str">
        <f>$A$5&amp;(RIGHT(A39,1)+1)</f>
        <v>B.5.6</v>
      </c>
      <c r="B40" s="514" t="s">
        <v>282</v>
      </c>
      <c r="C40" s="519" t="s">
        <v>28</v>
      </c>
      <c r="D40" s="440">
        <v>220</v>
      </c>
      <c r="E40" s="440"/>
      <c r="F40" s="440">
        <f>D40*E40</f>
        <v>0</v>
      </c>
    </row>
    <row r="41" spans="1:1006">
      <c r="A41" s="29"/>
      <c r="B41" s="44" t="s">
        <v>183</v>
      </c>
      <c r="C41" s="31"/>
      <c r="D41" s="72"/>
      <c r="E41" s="71"/>
      <c r="F41" s="63">
        <f>SUM(F10:F40)</f>
        <v>0</v>
      </c>
    </row>
  </sheetData>
  <mergeCells count="1">
    <mergeCell ref="B7:F7"/>
  </mergeCells>
  <pageMargins left="0.70866141732283472" right="0.70866141732283472" top="0.74803149606299213" bottom="0.74803149606299213" header="0.31496062992125984" footer="0.31496062992125984"/>
  <pageSetup paperSize="9" scale="86" firstPageNumber="40" orientation="portrait" r:id="rId1"/>
  <headerFooter>
    <oddHeader>&amp;LProjekt: VATROGASNI DOM ŠKRLJEVO
Troškovnik Građevinsko obrtničkih radova</oddHeader>
    <oddFooter>&amp;LZagreb, listopad 2018.&amp;R&amp;P od &amp;N</oddFooter>
  </headerFooter>
  <rowBreaks count="1" manualBreakCount="1">
    <brk id="29"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4" tint="0.39997558519241921"/>
  </sheetPr>
  <dimension ref="A1:ALY18"/>
  <sheetViews>
    <sheetView view="pageBreakPreview" zoomScale="85" zoomScaleNormal="100" zoomScaleSheetLayoutView="85" workbookViewId="0">
      <selection activeCell="N11" sqref="N11"/>
    </sheetView>
  </sheetViews>
  <sheetFormatPr defaultColWidth="7.42578125" defaultRowHeight="12.75"/>
  <cols>
    <col min="1" max="1" width="5.7109375" style="512" customWidth="1"/>
    <col min="2" max="2" width="52.140625" style="538" customWidth="1"/>
    <col min="3" max="3" width="6.85546875" style="538" bestFit="1" customWidth="1"/>
    <col min="4" max="4" width="7.85546875" style="539" customWidth="1"/>
    <col min="5" max="5" width="9.140625" style="539" customWidth="1"/>
    <col min="6" max="6" width="11.28515625" style="539" customWidth="1"/>
    <col min="7" max="1013" width="9.140625" style="16" customWidth="1"/>
    <col min="1014" max="16384" width="7.42578125" style="5"/>
  </cols>
  <sheetData>
    <row r="1" spans="1:1013" s="32" customFormat="1" ht="14.1" customHeight="1">
      <c r="A1" s="1244" t="s">
        <v>307</v>
      </c>
      <c r="B1" s="1244"/>
      <c r="C1" s="1244"/>
      <c r="D1" s="1244"/>
      <c r="E1" s="1244"/>
      <c r="F1" s="1244"/>
    </row>
    <row r="2" spans="1:1013" s="32" customFormat="1" ht="14.1" customHeight="1">
      <c r="A2" s="1244" t="s">
        <v>309</v>
      </c>
      <c r="B2" s="1244"/>
      <c r="C2" s="1244"/>
      <c r="D2" s="1244"/>
      <c r="E2" s="1244"/>
      <c r="F2" s="1244"/>
    </row>
    <row r="3" spans="1:1013" ht="25.5">
      <c r="A3" s="500" t="s">
        <v>12</v>
      </c>
      <c r="B3" s="501" t="s">
        <v>13</v>
      </c>
      <c r="C3" s="502" t="s">
        <v>317</v>
      </c>
      <c r="D3" s="503" t="s">
        <v>14</v>
      </c>
      <c r="E3" s="503" t="s">
        <v>319</v>
      </c>
      <c r="F3" s="503" t="s">
        <v>318</v>
      </c>
    </row>
    <row r="4" spans="1:1013" s="16" customFormat="1">
      <c r="A4" s="508"/>
      <c r="B4" s="509"/>
      <c r="C4" s="510"/>
      <c r="D4" s="511"/>
      <c r="E4" s="511"/>
      <c r="F4" s="511"/>
    </row>
    <row r="5" spans="1:1013" s="16" customFormat="1">
      <c r="A5" s="508" t="s">
        <v>173</v>
      </c>
      <c r="B5" s="509" t="s">
        <v>174</v>
      </c>
      <c r="C5" s="510"/>
      <c r="D5" s="511"/>
      <c r="E5" s="511"/>
      <c r="F5" s="511"/>
    </row>
    <row r="6" spans="1:1013">
      <c r="A6" s="508"/>
      <c r="B6" s="509"/>
      <c r="C6" s="510"/>
      <c r="D6" s="511"/>
      <c r="E6" s="511"/>
      <c r="F6" s="511"/>
    </row>
    <row r="7" spans="1:1013">
      <c r="A7" s="508" t="s">
        <v>180</v>
      </c>
      <c r="B7" s="509" t="s">
        <v>38</v>
      </c>
      <c r="C7" s="510"/>
      <c r="D7" s="511"/>
      <c r="E7" s="511"/>
      <c r="F7" s="511"/>
    </row>
    <row r="8" spans="1:1013">
      <c r="A8" s="508"/>
      <c r="B8" s="509"/>
      <c r="C8" s="510"/>
      <c r="D8" s="511"/>
      <c r="E8" s="511"/>
      <c r="F8" s="511"/>
    </row>
    <row r="9" spans="1:1013" s="469" customFormat="1" ht="51">
      <c r="A9" s="517" t="str">
        <f>$A$7&amp;1</f>
        <v>B.6.1</v>
      </c>
      <c r="B9" s="518" t="s">
        <v>149</v>
      </c>
      <c r="C9" s="519" t="s">
        <v>68</v>
      </c>
      <c r="D9" s="520">
        <v>140</v>
      </c>
      <c r="E9" s="520"/>
      <c r="F9" s="520">
        <f>D9*E9</f>
        <v>0</v>
      </c>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0"/>
      <c r="DD9" s="470"/>
      <c r="DE9" s="470"/>
      <c r="DF9" s="470"/>
      <c r="DG9" s="470"/>
      <c r="DH9" s="470"/>
      <c r="DI9" s="470"/>
      <c r="DJ9" s="470"/>
      <c r="DK9" s="470"/>
      <c r="DL9" s="470"/>
      <c r="DM9" s="470"/>
      <c r="DN9" s="470"/>
      <c r="DO9" s="470"/>
      <c r="DP9" s="470"/>
      <c r="DQ9" s="470"/>
      <c r="DR9" s="470"/>
      <c r="DS9" s="470"/>
      <c r="DT9" s="470"/>
      <c r="DU9" s="470"/>
      <c r="DV9" s="470"/>
      <c r="DW9" s="470"/>
      <c r="DX9" s="470"/>
      <c r="DY9" s="470"/>
      <c r="DZ9" s="470"/>
      <c r="EA9" s="470"/>
      <c r="EB9" s="470"/>
      <c r="EC9" s="470"/>
      <c r="ED9" s="470"/>
      <c r="EE9" s="470"/>
      <c r="EF9" s="470"/>
      <c r="EG9" s="470"/>
      <c r="EH9" s="470"/>
      <c r="EI9" s="470"/>
      <c r="EJ9" s="470"/>
      <c r="EK9" s="470"/>
      <c r="EL9" s="470"/>
      <c r="EM9" s="470"/>
      <c r="EN9" s="470"/>
      <c r="EO9" s="470"/>
      <c r="EP9" s="470"/>
      <c r="EQ9" s="470"/>
      <c r="ER9" s="470"/>
      <c r="ES9" s="470"/>
      <c r="ET9" s="470"/>
      <c r="EU9" s="470"/>
      <c r="EV9" s="470"/>
      <c r="EW9" s="470"/>
      <c r="EX9" s="470"/>
      <c r="EY9" s="470"/>
      <c r="EZ9" s="470"/>
      <c r="FA9" s="470"/>
      <c r="FB9" s="470"/>
      <c r="FC9" s="470"/>
      <c r="FD9" s="470"/>
      <c r="FE9" s="470"/>
      <c r="FF9" s="470"/>
      <c r="FG9" s="470"/>
      <c r="FH9" s="470"/>
      <c r="FI9" s="470"/>
      <c r="FJ9" s="470"/>
      <c r="FK9" s="470"/>
      <c r="FL9" s="470"/>
      <c r="FM9" s="470"/>
      <c r="FN9" s="470"/>
      <c r="FO9" s="470"/>
      <c r="FP9" s="470"/>
      <c r="FQ9" s="470"/>
      <c r="FR9" s="470"/>
      <c r="FS9" s="470"/>
      <c r="FT9" s="470"/>
      <c r="FU9" s="470"/>
      <c r="FV9" s="470"/>
      <c r="FW9" s="470"/>
      <c r="FX9" s="470"/>
      <c r="FY9" s="470"/>
      <c r="FZ9" s="470"/>
      <c r="GA9" s="470"/>
      <c r="GB9" s="470"/>
      <c r="GC9" s="470"/>
      <c r="GD9" s="470"/>
      <c r="GE9" s="470"/>
      <c r="GF9" s="470"/>
      <c r="GG9" s="470"/>
      <c r="GH9" s="470"/>
      <c r="GI9" s="470"/>
      <c r="GJ9" s="470"/>
      <c r="GK9" s="470"/>
      <c r="GL9" s="470"/>
      <c r="GM9" s="470"/>
      <c r="GN9" s="470"/>
      <c r="GO9" s="470"/>
      <c r="GP9" s="470"/>
      <c r="GQ9" s="470"/>
      <c r="GR9" s="470"/>
      <c r="GS9" s="470"/>
      <c r="GT9" s="470"/>
      <c r="GU9" s="470"/>
      <c r="GV9" s="470"/>
      <c r="GW9" s="470"/>
      <c r="GX9" s="470"/>
      <c r="GY9" s="470"/>
      <c r="GZ9" s="470"/>
      <c r="HA9" s="470"/>
      <c r="HB9" s="470"/>
      <c r="HC9" s="470"/>
      <c r="HD9" s="470"/>
      <c r="HE9" s="470"/>
      <c r="HF9" s="470"/>
      <c r="HG9" s="470"/>
      <c r="HH9" s="470"/>
      <c r="HI9" s="470"/>
      <c r="HJ9" s="470"/>
      <c r="HK9" s="470"/>
      <c r="HL9" s="470"/>
      <c r="HM9" s="470"/>
      <c r="HN9" s="470"/>
      <c r="HO9" s="470"/>
      <c r="HP9" s="470"/>
      <c r="HQ9" s="470"/>
      <c r="HR9" s="470"/>
      <c r="HS9" s="470"/>
      <c r="HT9" s="470"/>
      <c r="HU9" s="470"/>
      <c r="HV9" s="470"/>
      <c r="HW9" s="470"/>
      <c r="HX9" s="470"/>
      <c r="HY9" s="470"/>
      <c r="HZ9" s="470"/>
      <c r="IA9" s="470"/>
      <c r="IB9" s="470"/>
      <c r="IC9" s="470"/>
      <c r="ID9" s="470"/>
      <c r="IE9" s="470"/>
      <c r="IF9" s="470"/>
      <c r="IG9" s="470"/>
      <c r="IH9" s="470"/>
      <c r="II9" s="470"/>
      <c r="IJ9" s="470"/>
      <c r="IK9" s="470"/>
      <c r="IL9" s="470"/>
      <c r="IM9" s="470"/>
      <c r="IN9" s="470"/>
      <c r="IO9" s="470"/>
      <c r="IP9" s="470"/>
      <c r="IQ9" s="470"/>
      <c r="IR9" s="470"/>
      <c r="IS9" s="470"/>
      <c r="IT9" s="470"/>
      <c r="IU9" s="470"/>
      <c r="IV9" s="470"/>
      <c r="IW9" s="470"/>
      <c r="IX9" s="470"/>
      <c r="IY9" s="470"/>
      <c r="IZ9" s="470"/>
      <c r="JA9" s="470"/>
      <c r="JB9" s="470"/>
      <c r="JC9" s="470"/>
      <c r="JD9" s="470"/>
      <c r="JE9" s="470"/>
      <c r="JF9" s="470"/>
      <c r="JG9" s="470"/>
      <c r="JH9" s="470"/>
      <c r="JI9" s="470"/>
      <c r="JJ9" s="470"/>
      <c r="JK9" s="470"/>
      <c r="JL9" s="470"/>
      <c r="JM9" s="470"/>
      <c r="JN9" s="470"/>
      <c r="JO9" s="470"/>
      <c r="JP9" s="470"/>
      <c r="JQ9" s="470"/>
      <c r="JR9" s="470"/>
      <c r="JS9" s="470"/>
      <c r="JT9" s="470"/>
      <c r="JU9" s="470"/>
      <c r="JV9" s="470"/>
      <c r="JW9" s="470"/>
      <c r="JX9" s="470"/>
      <c r="JY9" s="470"/>
      <c r="JZ9" s="470"/>
      <c r="KA9" s="470"/>
      <c r="KB9" s="470"/>
      <c r="KC9" s="470"/>
      <c r="KD9" s="470"/>
      <c r="KE9" s="470"/>
      <c r="KF9" s="470"/>
      <c r="KG9" s="470"/>
      <c r="KH9" s="470"/>
      <c r="KI9" s="470"/>
      <c r="KJ9" s="470"/>
      <c r="KK9" s="470"/>
      <c r="KL9" s="470"/>
      <c r="KM9" s="470"/>
      <c r="KN9" s="470"/>
      <c r="KO9" s="470"/>
      <c r="KP9" s="470"/>
      <c r="KQ9" s="470"/>
      <c r="KR9" s="470"/>
      <c r="KS9" s="470"/>
      <c r="KT9" s="470"/>
      <c r="KU9" s="470"/>
      <c r="KV9" s="470"/>
      <c r="KW9" s="470"/>
      <c r="KX9" s="470"/>
      <c r="KY9" s="470"/>
      <c r="KZ9" s="470"/>
      <c r="LA9" s="470"/>
      <c r="LB9" s="470"/>
      <c r="LC9" s="470"/>
      <c r="LD9" s="470"/>
      <c r="LE9" s="470"/>
      <c r="LF9" s="470"/>
      <c r="LG9" s="470"/>
      <c r="LH9" s="470"/>
      <c r="LI9" s="470"/>
      <c r="LJ9" s="470"/>
      <c r="LK9" s="470"/>
      <c r="LL9" s="470"/>
      <c r="LM9" s="470"/>
      <c r="LN9" s="470"/>
      <c r="LO9" s="470"/>
      <c r="LP9" s="470"/>
      <c r="LQ9" s="470"/>
      <c r="LR9" s="470"/>
      <c r="LS9" s="470"/>
      <c r="LT9" s="470"/>
      <c r="LU9" s="470"/>
      <c r="LV9" s="470"/>
      <c r="LW9" s="470"/>
      <c r="LX9" s="470"/>
      <c r="LY9" s="470"/>
      <c r="LZ9" s="470"/>
      <c r="MA9" s="470"/>
      <c r="MB9" s="470"/>
      <c r="MC9" s="470"/>
      <c r="MD9" s="470"/>
      <c r="ME9" s="470"/>
      <c r="MF9" s="470"/>
      <c r="MG9" s="470"/>
      <c r="MH9" s="470"/>
      <c r="MI9" s="470"/>
      <c r="MJ9" s="470"/>
      <c r="MK9" s="470"/>
      <c r="ML9" s="470"/>
      <c r="MM9" s="470"/>
      <c r="MN9" s="470"/>
      <c r="MO9" s="470"/>
      <c r="MP9" s="470"/>
      <c r="MQ9" s="470"/>
      <c r="MR9" s="470"/>
      <c r="MS9" s="470"/>
      <c r="MT9" s="470"/>
      <c r="MU9" s="470"/>
      <c r="MV9" s="470"/>
      <c r="MW9" s="470"/>
      <c r="MX9" s="470"/>
      <c r="MY9" s="470"/>
      <c r="MZ9" s="470"/>
      <c r="NA9" s="470"/>
      <c r="NB9" s="470"/>
      <c r="NC9" s="470"/>
      <c r="ND9" s="470"/>
      <c r="NE9" s="470"/>
      <c r="NF9" s="470"/>
      <c r="NG9" s="470"/>
      <c r="NH9" s="470"/>
      <c r="NI9" s="470"/>
      <c r="NJ9" s="470"/>
      <c r="NK9" s="470"/>
      <c r="NL9" s="470"/>
      <c r="NM9" s="470"/>
      <c r="NN9" s="470"/>
      <c r="NO9" s="470"/>
      <c r="NP9" s="470"/>
      <c r="NQ9" s="470"/>
      <c r="NR9" s="470"/>
      <c r="NS9" s="470"/>
      <c r="NT9" s="470"/>
      <c r="NU9" s="470"/>
      <c r="NV9" s="470"/>
      <c r="NW9" s="470"/>
      <c r="NX9" s="470"/>
      <c r="NY9" s="470"/>
      <c r="NZ9" s="470"/>
      <c r="OA9" s="470"/>
      <c r="OB9" s="470"/>
      <c r="OC9" s="470"/>
      <c r="OD9" s="470"/>
      <c r="OE9" s="470"/>
      <c r="OF9" s="470"/>
      <c r="OG9" s="470"/>
      <c r="OH9" s="470"/>
      <c r="OI9" s="470"/>
      <c r="OJ9" s="470"/>
      <c r="OK9" s="470"/>
      <c r="OL9" s="470"/>
      <c r="OM9" s="470"/>
      <c r="ON9" s="470"/>
      <c r="OO9" s="470"/>
      <c r="OP9" s="470"/>
      <c r="OQ9" s="470"/>
      <c r="OR9" s="470"/>
      <c r="OS9" s="470"/>
      <c r="OT9" s="470"/>
      <c r="OU9" s="470"/>
      <c r="OV9" s="470"/>
      <c r="OW9" s="470"/>
      <c r="OX9" s="470"/>
      <c r="OY9" s="470"/>
      <c r="OZ9" s="470"/>
      <c r="PA9" s="470"/>
      <c r="PB9" s="470"/>
      <c r="PC9" s="470"/>
      <c r="PD9" s="470"/>
      <c r="PE9" s="470"/>
      <c r="PF9" s="470"/>
      <c r="PG9" s="470"/>
      <c r="PH9" s="470"/>
      <c r="PI9" s="470"/>
      <c r="PJ9" s="470"/>
      <c r="PK9" s="470"/>
      <c r="PL9" s="470"/>
      <c r="PM9" s="470"/>
      <c r="PN9" s="470"/>
      <c r="PO9" s="470"/>
      <c r="PP9" s="470"/>
      <c r="PQ9" s="470"/>
      <c r="PR9" s="470"/>
      <c r="PS9" s="470"/>
      <c r="PT9" s="470"/>
      <c r="PU9" s="470"/>
      <c r="PV9" s="470"/>
      <c r="PW9" s="470"/>
      <c r="PX9" s="470"/>
      <c r="PY9" s="470"/>
      <c r="PZ9" s="470"/>
      <c r="QA9" s="470"/>
      <c r="QB9" s="470"/>
      <c r="QC9" s="470"/>
      <c r="QD9" s="470"/>
      <c r="QE9" s="470"/>
      <c r="QF9" s="470"/>
      <c r="QG9" s="470"/>
      <c r="QH9" s="470"/>
      <c r="QI9" s="470"/>
      <c r="QJ9" s="470"/>
      <c r="QK9" s="470"/>
      <c r="QL9" s="470"/>
      <c r="QM9" s="470"/>
      <c r="QN9" s="470"/>
      <c r="QO9" s="470"/>
      <c r="QP9" s="470"/>
      <c r="QQ9" s="470"/>
      <c r="QR9" s="470"/>
      <c r="QS9" s="470"/>
      <c r="QT9" s="470"/>
      <c r="QU9" s="470"/>
      <c r="QV9" s="470"/>
      <c r="QW9" s="470"/>
      <c r="QX9" s="470"/>
      <c r="QY9" s="470"/>
      <c r="QZ9" s="470"/>
      <c r="RA9" s="470"/>
      <c r="RB9" s="470"/>
      <c r="RC9" s="470"/>
      <c r="RD9" s="470"/>
      <c r="RE9" s="470"/>
      <c r="RF9" s="470"/>
      <c r="RG9" s="470"/>
      <c r="RH9" s="470"/>
      <c r="RI9" s="470"/>
      <c r="RJ9" s="470"/>
      <c r="RK9" s="470"/>
      <c r="RL9" s="470"/>
      <c r="RM9" s="470"/>
      <c r="RN9" s="470"/>
      <c r="RO9" s="470"/>
      <c r="RP9" s="470"/>
      <c r="RQ9" s="470"/>
      <c r="RR9" s="470"/>
      <c r="RS9" s="470"/>
      <c r="RT9" s="470"/>
      <c r="RU9" s="470"/>
      <c r="RV9" s="470"/>
      <c r="RW9" s="470"/>
      <c r="RX9" s="470"/>
      <c r="RY9" s="470"/>
      <c r="RZ9" s="470"/>
      <c r="SA9" s="470"/>
      <c r="SB9" s="470"/>
      <c r="SC9" s="470"/>
      <c r="SD9" s="470"/>
      <c r="SE9" s="470"/>
      <c r="SF9" s="470"/>
      <c r="SG9" s="470"/>
      <c r="SH9" s="470"/>
      <c r="SI9" s="470"/>
      <c r="SJ9" s="470"/>
      <c r="SK9" s="470"/>
      <c r="SL9" s="470"/>
      <c r="SM9" s="470"/>
      <c r="SN9" s="470"/>
      <c r="SO9" s="470"/>
      <c r="SP9" s="470"/>
      <c r="SQ9" s="470"/>
      <c r="SR9" s="470"/>
      <c r="SS9" s="470"/>
      <c r="ST9" s="470"/>
      <c r="SU9" s="470"/>
      <c r="SV9" s="470"/>
      <c r="SW9" s="470"/>
      <c r="SX9" s="470"/>
      <c r="SY9" s="470"/>
      <c r="SZ9" s="470"/>
      <c r="TA9" s="470"/>
      <c r="TB9" s="470"/>
      <c r="TC9" s="470"/>
      <c r="TD9" s="470"/>
      <c r="TE9" s="470"/>
      <c r="TF9" s="470"/>
      <c r="TG9" s="470"/>
      <c r="TH9" s="470"/>
      <c r="TI9" s="470"/>
      <c r="TJ9" s="470"/>
      <c r="TK9" s="470"/>
      <c r="TL9" s="470"/>
      <c r="TM9" s="470"/>
      <c r="TN9" s="470"/>
      <c r="TO9" s="470"/>
      <c r="TP9" s="470"/>
      <c r="TQ9" s="470"/>
      <c r="TR9" s="470"/>
      <c r="TS9" s="470"/>
      <c r="TT9" s="470"/>
      <c r="TU9" s="470"/>
      <c r="TV9" s="470"/>
      <c r="TW9" s="470"/>
      <c r="TX9" s="470"/>
      <c r="TY9" s="470"/>
      <c r="TZ9" s="470"/>
      <c r="UA9" s="470"/>
      <c r="UB9" s="470"/>
      <c r="UC9" s="470"/>
      <c r="UD9" s="470"/>
      <c r="UE9" s="470"/>
      <c r="UF9" s="470"/>
      <c r="UG9" s="470"/>
      <c r="UH9" s="470"/>
      <c r="UI9" s="470"/>
      <c r="UJ9" s="470"/>
      <c r="UK9" s="470"/>
      <c r="UL9" s="470"/>
      <c r="UM9" s="470"/>
      <c r="UN9" s="470"/>
      <c r="UO9" s="470"/>
      <c r="UP9" s="470"/>
      <c r="UQ9" s="470"/>
      <c r="UR9" s="470"/>
      <c r="US9" s="470"/>
      <c r="UT9" s="470"/>
      <c r="UU9" s="470"/>
      <c r="UV9" s="470"/>
      <c r="UW9" s="470"/>
      <c r="UX9" s="470"/>
      <c r="UY9" s="470"/>
      <c r="UZ9" s="470"/>
      <c r="VA9" s="470"/>
      <c r="VB9" s="470"/>
      <c r="VC9" s="470"/>
      <c r="VD9" s="470"/>
      <c r="VE9" s="470"/>
      <c r="VF9" s="470"/>
      <c r="VG9" s="470"/>
      <c r="VH9" s="470"/>
      <c r="VI9" s="470"/>
      <c r="VJ9" s="470"/>
      <c r="VK9" s="470"/>
      <c r="VL9" s="470"/>
      <c r="VM9" s="470"/>
      <c r="VN9" s="470"/>
      <c r="VO9" s="470"/>
      <c r="VP9" s="470"/>
      <c r="VQ9" s="470"/>
      <c r="VR9" s="470"/>
      <c r="VS9" s="470"/>
      <c r="VT9" s="470"/>
      <c r="VU9" s="470"/>
      <c r="VV9" s="470"/>
      <c r="VW9" s="470"/>
      <c r="VX9" s="470"/>
      <c r="VY9" s="470"/>
      <c r="VZ9" s="470"/>
      <c r="WA9" s="470"/>
      <c r="WB9" s="470"/>
      <c r="WC9" s="470"/>
      <c r="WD9" s="470"/>
      <c r="WE9" s="470"/>
      <c r="WF9" s="470"/>
      <c r="WG9" s="470"/>
      <c r="WH9" s="470"/>
      <c r="WI9" s="470"/>
      <c r="WJ9" s="470"/>
      <c r="WK9" s="470"/>
      <c r="WL9" s="470"/>
      <c r="WM9" s="470"/>
      <c r="WN9" s="470"/>
      <c r="WO9" s="470"/>
      <c r="WP9" s="470"/>
      <c r="WQ9" s="470"/>
      <c r="WR9" s="470"/>
      <c r="WS9" s="470"/>
      <c r="WT9" s="470"/>
      <c r="WU9" s="470"/>
      <c r="WV9" s="470"/>
      <c r="WW9" s="470"/>
      <c r="WX9" s="470"/>
      <c r="WY9" s="470"/>
      <c r="WZ9" s="470"/>
      <c r="XA9" s="470"/>
      <c r="XB9" s="470"/>
      <c r="XC9" s="470"/>
      <c r="XD9" s="470"/>
      <c r="XE9" s="470"/>
      <c r="XF9" s="470"/>
      <c r="XG9" s="470"/>
      <c r="XH9" s="470"/>
      <c r="XI9" s="470"/>
      <c r="XJ9" s="470"/>
      <c r="XK9" s="470"/>
      <c r="XL9" s="470"/>
      <c r="XM9" s="470"/>
      <c r="XN9" s="470"/>
      <c r="XO9" s="470"/>
      <c r="XP9" s="470"/>
      <c r="XQ9" s="470"/>
      <c r="XR9" s="470"/>
      <c r="XS9" s="470"/>
      <c r="XT9" s="470"/>
      <c r="XU9" s="470"/>
      <c r="XV9" s="470"/>
      <c r="XW9" s="470"/>
      <c r="XX9" s="470"/>
      <c r="XY9" s="470"/>
      <c r="XZ9" s="470"/>
      <c r="YA9" s="470"/>
      <c r="YB9" s="470"/>
      <c r="YC9" s="470"/>
      <c r="YD9" s="470"/>
      <c r="YE9" s="470"/>
      <c r="YF9" s="470"/>
      <c r="YG9" s="470"/>
      <c r="YH9" s="470"/>
      <c r="YI9" s="470"/>
      <c r="YJ9" s="470"/>
      <c r="YK9" s="470"/>
      <c r="YL9" s="470"/>
      <c r="YM9" s="470"/>
      <c r="YN9" s="470"/>
      <c r="YO9" s="470"/>
      <c r="YP9" s="470"/>
      <c r="YQ9" s="470"/>
      <c r="YR9" s="470"/>
      <c r="YS9" s="470"/>
      <c r="YT9" s="470"/>
      <c r="YU9" s="470"/>
      <c r="YV9" s="470"/>
      <c r="YW9" s="470"/>
      <c r="YX9" s="470"/>
      <c r="YY9" s="470"/>
      <c r="YZ9" s="470"/>
      <c r="ZA9" s="470"/>
      <c r="ZB9" s="470"/>
      <c r="ZC9" s="470"/>
      <c r="ZD9" s="470"/>
      <c r="ZE9" s="470"/>
      <c r="ZF9" s="470"/>
      <c r="ZG9" s="470"/>
      <c r="ZH9" s="470"/>
      <c r="ZI9" s="470"/>
      <c r="ZJ9" s="470"/>
      <c r="ZK9" s="470"/>
      <c r="ZL9" s="470"/>
      <c r="ZM9" s="470"/>
      <c r="ZN9" s="470"/>
      <c r="ZO9" s="470"/>
      <c r="ZP9" s="470"/>
      <c r="ZQ9" s="470"/>
      <c r="ZR9" s="470"/>
      <c r="ZS9" s="470"/>
      <c r="ZT9" s="470"/>
      <c r="ZU9" s="470"/>
      <c r="ZV9" s="470"/>
      <c r="ZW9" s="470"/>
      <c r="ZX9" s="470"/>
      <c r="ZY9" s="470"/>
      <c r="ZZ9" s="470"/>
      <c r="AAA9" s="470"/>
      <c r="AAB9" s="470"/>
      <c r="AAC9" s="470"/>
      <c r="AAD9" s="470"/>
      <c r="AAE9" s="470"/>
      <c r="AAF9" s="470"/>
      <c r="AAG9" s="470"/>
      <c r="AAH9" s="470"/>
      <c r="AAI9" s="470"/>
      <c r="AAJ9" s="470"/>
      <c r="AAK9" s="470"/>
      <c r="AAL9" s="470"/>
      <c r="AAM9" s="470"/>
      <c r="AAN9" s="470"/>
      <c r="AAO9" s="470"/>
      <c r="AAP9" s="470"/>
      <c r="AAQ9" s="470"/>
      <c r="AAR9" s="470"/>
      <c r="AAS9" s="470"/>
      <c r="AAT9" s="470"/>
      <c r="AAU9" s="470"/>
      <c r="AAV9" s="470"/>
      <c r="AAW9" s="470"/>
      <c r="AAX9" s="470"/>
      <c r="AAY9" s="470"/>
      <c r="AAZ9" s="470"/>
      <c r="ABA9" s="470"/>
      <c r="ABB9" s="470"/>
      <c r="ABC9" s="470"/>
      <c r="ABD9" s="470"/>
      <c r="ABE9" s="470"/>
      <c r="ABF9" s="470"/>
      <c r="ABG9" s="470"/>
      <c r="ABH9" s="470"/>
      <c r="ABI9" s="470"/>
      <c r="ABJ9" s="470"/>
      <c r="ABK9" s="470"/>
      <c r="ABL9" s="470"/>
      <c r="ABM9" s="470"/>
      <c r="ABN9" s="470"/>
      <c r="ABO9" s="470"/>
      <c r="ABP9" s="470"/>
      <c r="ABQ9" s="470"/>
      <c r="ABR9" s="470"/>
      <c r="ABS9" s="470"/>
      <c r="ABT9" s="470"/>
      <c r="ABU9" s="470"/>
      <c r="ABV9" s="470"/>
      <c r="ABW9" s="470"/>
      <c r="ABX9" s="470"/>
      <c r="ABY9" s="470"/>
      <c r="ABZ9" s="470"/>
      <c r="ACA9" s="470"/>
      <c r="ACB9" s="470"/>
      <c r="ACC9" s="470"/>
      <c r="ACD9" s="470"/>
      <c r="ACE9" s="470"/>
      <c r="ACF9" s="470"/>
      <c r="ACG9" s="470"/>
      <c r="ACH9" s="470"/>
      <c r="ACI9" s="470"/>
      <c r="ACJ9" s="470"/>
      <c r="ACK9" s="470"/>
      <c r="ACL9" s="470"/>
      <c r="ACM9" s="470"/>
      <c r="ACN9" s="470"/>
      <c r="ACO9" s="470"/>
      <c r="ACP9" s="470"/>
      <c r="ACQ9" s="470"/>
      <c r="ACR9" s="470"/>
      <c r="ACS9" s="470"/>
      <c r="ACT9" s="470"/>
      <c r="ACU9" s="470"/>
      <c r="ACV9" s="470"/>
      <c r="ACW9" s="470"/>
      <c r="ACX9" s="470"/>
      <c r="ACY9" s="470"/>
      <c r="ACZ9" s="470"/>
      <c r="ADA9" s="470"/>
      <c r="ADB9" s="470"/>
      <c r="ADC9" s="470"/>
      <c r="ADD9" s="470"/>
      <c r="ADE9" s="470"/>
      <c r="ADF9" s="470"/>
      <c r="ADG9" s="470"/>
      <c r="ADH9" s="470"/>
      <c r="ADI9" s="470"/>
      <c r="ADJ9" s="470"/>
      <c r="ADK9" s="470"/>
      <c r="ADL9" s="470"/>
      <c r="ADM9" s="470"/>
      <c r="ADN9" s="470"/>
      <c r="ADO9" s="470"/>
      <c r="ADP9" s="470"/>
      <c r="ADQ9" s="470"/>
      <c r="ADR9" s="470"/>
      <c r="ADS9" s="470"/>
      <c r="ADT9" s="470"/>
      <c r="ADU9" s="470"/>
      <c r="ADV9" s="470"/>
      <c r="ADW9" s="470"/>
      <c r="ADX9" s="470"/>
      <c r="ADY9" s="470"/>
      <c r="ADZ9" s="470"/>
      <c r="AEA9" s="470"/>
      <c r="AEB9" s="470"/>
      <c r="AEC9" s="470"/>
      <c r="AED9" s="470"/>
      <c r="AEE9" s="470"/>
      <c r="AEF9" s="470"/>
      <c r="AEG9" s="470"/>
      <c r="AEH9" s="470"/>
      <c r="AEI9" s="470"/>
      <c r="AEJ9" s="470"/>
      <c r="AEK9" s="470"/>
      <c r="AEL9" s="470"/>
      <c r="AEM9" s="470"/>
      <c r="AEN9" s="470"/>
      <c r="AEO9" s="470"/>
      <c r="AEP9" s="470"/>
      <c r="AEQ9" s="470"/>
      <c r="AER9" s="470"/>
      <c r="AES9" s="470"/>
      <c r="AET9" s="470"/>
      <c r="AEU9" s="470"/>
      <c r="AEV9" s="470"/>
      <c r="AEW9" s="470"/>
      <c r="AEX9" s="470"/>
      <c r="AEY9" s="470"/>
      <c r="AEZ9" s="470"/>
      <c r="AFA9" s="470"/>
      <c r="AFB9" s="470"/>
      <c r="AFC9" s="470"/>
      <c r="AFD9" s="470"/>
      <c r="AFE9" s="470"/>
      <c r="AFF9" s="470"/>
      <c r="AFG9" s="470"/>
      <c r="AFH9" s="470"/>
      <c r="AFI9" s="470"/>
      <c r="AFJ9" s="470"/>
      <c r="AFK9" s="470"/>
      <c r="AFL9" s="470"/>
      <c r="AFM9" s="470"/>
      <c r="AFN9" s="470"/>
      <c r="AFO9" s="470"/>
      <c r="AFP9" s="470"/>
      <c r="AFQ9" s="470"/>
      <c r="AFR9" s="470"/>
      <c r="AFS9" s="470"/>
      <c r="AFT9" s="470"/>
      <c r="AFU9" s="470"/>
      <c r="AFV9" s="470"/>
      <c r="AFW9" s="470"/>
      <c r="AFX9" s="470"/>
      <c r="AFY9" s="470"/>
      <c r="AFZ9" s="470"/>
      <c r="AGA9" s="470"/>
      <c r="AGB9" s="470"/>
      <c r="AGC9" s="470"/>
      <c r="AGD9" s="470"/>
      <c r="AGE9" s="470"/>
      <c r="AGF9" s="470"/>
      <c r="AGG9" s="470"/>
      <c r="AGH9" s="470"/>
      <c r="AGI9" s="470"/>
      <c r="AGJ9" s="470"/>
      <c r="AGK9" s="470"/>
      <c r="AGL9" s="470"/>
      <c r="AGM9" s="470"/>
      <c r="AGN9" s="470"/>
      <c r="AGO9" s="470"/>
      <c r="AGP9" s="470"/>
      <c r="AGQ9" s="470"/>
      <c r="AGR9" s="470"/>
      <c r="AGS9" s="470"/>
      <c r="AGT9" s="470"/>
      <c r="AGU9" s="470"/>
      <c r="AGV9" s="470"/>
      <c r="AGW9" s="470"/>
      <c r="AGX9" s="470"/>
      <c r="AGY9" s="470"/>
      <c r="AGZ9" s="470"/>
      <c r="AHA9" s="470"/>
      <c r="AHB9" s="470"/>
      <c r="AHC9" s="470"/>
      <c r="AHD9" s="470"/>
      <c r="AHE9" s="470"/>
      <c r="AHF9" s="470"/>
      <c r="AHG9" s="470"/>
      <c r="AHH9" s="470"/>
      <c r="AHI9" s="470"/>
      <c r="AHJ9" s="470"/>
      <c r="AHK9" s="470"/>
      <c r="AHL9" s="470"/>
      <c r="AHM9" s="470"/>
      <c r="AHN9" s="470"/>
      <c r="AHO9" s="470"/>
      <c r="AHP9" s="470"/>
      <c r="AHQ9" s="470"/>
      <c r="AHR9" s="470"/>
      <c r="AHS9" s="470"/>
      <c r="AHT9" s="470"/>
      <c r="AHU9" s="470"/>
      <c r="AHV9" s="470"/>
      <c r="AHW9" s="470"/>
      <c r="AHX9" s="470"/>
      <c r="AHY9" s="470"/>
      <c r="AHZ9" s="470"/>
      <c r="AIA9" s="470"/>
      <c r="AIB9" s="470"/>
      <c r="AIC9" s="470"/>
      <c r="AID9" s="470"/>
      <c r="AIE9" s="470"/>
      <c r="AIF9" s="470"/>
      <c r="AIG9" s="470"/>
      <c r="AIH9" s="470"/>
      <c r="AII9" s="470"/>
      <c r="AIJ9" s="470"/>
      <c r="AIK9" s="470"/>
      <c r="AIL9" s="470"/>
      <c r="AIM9" s="470"/>
      <c r="AIN9" s="470"/>
      <c r="AIO9" s="470"/>
      <c r="AIP9" s="470"/>
      <c r="AIQ9" s="470"/>
      <c r="AIR9" s="470"/>
      <c r="AIS9" s="470"/>
      <c r="AIT9" s="470"/>
      <c r="AIU9" s="470"/>
      <c r="AIV9" s="470"/>
      <c r="AIW9" s="470"/>
      <c r="AIX9" s="470"/>
      <c r="AIY9" s="470"/>
      <c r="AIZ9" s="470"/>
      <c r="AJA9" s="470"/>
      <c r="AJB9" s="470"/>
      <c r="AJC9" s="470"/>
      <c r="AJD9" s="470"/>
      <c r="AJE9" s="470"/>
      <c r="AJF9" s="470"/>
      <c r="AJG9" s="470"/>
      <c r="AJH9" s="470"/>
      <c r="AJI9" s="470"/>
      <c r="AJJ9" s="470"/>
      <c r="AJK9" s="470"/>
      <c r="AJL9" s="470"/>
      <c r="AJM9" s="470"/>
      <c r="AJN9" s="470"/>
      <c r="AJO9" s="470"/>
      <c r="AJP9" s="470"/>
      <c r="AJQ9" s="470"/>
      <c r="AJR9" s="470"/>
      <c r="AJS9" s="470"/>
      <c r="AJT9" s="470"/>
      <c r="AJU9" s="470"/>
      <c r="AJV9" s="470"/>
      <c r="AJW9" s="470"/>
      <c r="AJX9" s="470"/>
      <c r="AJY9" s="470"/>
      <c r="AJZ9" s="470"/>
      <c r="AKA9" s="470"/>
      <c r="AKB9" s="470"/>
      <c r="AKC9" s="470"/>
      <c r="AKD9" s="470"/>
      <c r="AKE9" s="470"/>
      <c r="AKF9" s="470"/>
      <c r="AKG9" s="470"/>
      <c r="AKH9" s="470"/>
      <c r="AKI9" s="470"/>
      <c r="AKJ9" s="470"/>
      <c r="AKK9" s="470"/>
      <c r="AKL9" s="470"/>
      <c r="AKM9" s="470"/>
      <c r="AKN9" s="470"/>
      <c r="AKO9" s="470"/>
      <c r="AKP9" s="470"/>
      <c r="AKQ9" s="470"/>
      <c r="AKR9" s="470"/>
      <c r="AKS9" s="470"/>
      <c r="AKT9" s="470"/>
      <c r="AKU9" s="470"/>
      <c r="AKV9" s="470"/>
      <c r="AKW9" s="470"/>
      <c r="AKX9" s="470"/>
      <c r="AKY9" s="470"/>
      <c r="AKZ9" s="470"/>
      <c r="ALA9" s="470"/>
      <c r="ALB9" s="470"/>
      <c r="ALC9" s="470"/>
      <c r="ALD9" s="470"/>
      <c r="ALE9" s="470"/>
      <c r="ALF9" s="470"/>
      <c r="ALG9" s="470"/>
      <c r="ALH9" s="470"/>
      <c r="ALI9" s="470"/>
      <c r="ALJ9" s="470"/>
      <c r="ALK9" s="470"/>
      <c r="ALL9" s="470"/>
      <c r="ALM9" s="470"/>
      <c r="ALN9" s="470"/>
      <c r="ALO9" s="470"/>
      <c r="ALP9" s="470"/>
      <c r="ALQ9" s="470"/>
      <c r="ALR9" s="470"/>
      <c r="ALS9" s="470"/>
      <c r="ALT9" s="470"/>
      <c r="ALU9" s="470"/>
      <c r="ALV9" s="470"/>
      <c r="ALW9" s="470"/>
      <c r="ALX9" s="470"/>
      <c r="ALY9" s="470"/>
    </row>
    <row r="10" spans="1:1013" ht="51">
      <c r="A10" s="517" t="str">
        <f>$A$7&amp;(RIGHT(A9,1)+1)</f>
        <v>B.6.2</v>
      </c>
      <c r="B10" s="518" t="s">
        <v>150</v>
      </c>
      <c r="C10" s="519" t="s">
        <v>68</v>
      </c>
      <c r="D10" s="520">
        <v>45</v>
      </c>
      <c r="E10" s="520"/>
      <c r="F10" s="520">
        <f>D10*E10</f>
        <v>0</v>
      </c>
    </row>
    <row r="11" spans="1:1013" s="469" customFormat="1" ht="89.25">
      <c r="A11" s="517" t="str">
        <f>$A$7&amp;(RIGHT(A10,1)+1)</f>
        <v>B.6.3</v>
      </c>
      <c r="B11" s="518" t="s">
        <v>201</v>
      </c>
      <c r="C11" s="519" t="s">
        <v>68</v>
      </c>
      <c r="D11" s="520">
        <v>14</v>
      </c>
      <c r="E11" s="520"/>
      <c r="F11" s="520">
        <f>D11*E11</f>
        <v>0</v>
      </c>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0"/>
      <c r="DE11" s="470"/>
      <c r="DF11" s="470"/>
      <c r="DG11" s="470"/>
      <c r="DH11" s="470"/>
      <c r="DI11" s="470"/>
      <c r="DJ11" s="470"/>
      <c r="DK11" s="470"/>
      <c r="DL11" s="470"/>
      <c r="DM11" s="470"/>
      <c r="DN11" s="470"/>
      <c r="DO11" s="470"/>
      <c r="DP11" s="470"/>
      <c r="DQ11" s="470"/>
      <c r="DR11" s="470"/>
      <c r="DS11" s="470"/>
      <c r="DT11" s="470"/>
      <c r="DU11" s="470"/>
      <c r="DV11" s="470"/>
      <c r="DW11" s="470"/>
      <c r="DX11" s="470"/>
      <c r="DY11" s="470"/>
      <c r="DZ11" s="470"/>
      <c r="EA11" s="470"/>
      <c r="EB11" s="470"/>
      <c r="EC11" s="470"/>
      <c r="ED11" s="470"/>
      <c r="EE11" s="470"/>
      <c r="EF11" s="470"/>
      <c r="EG11" s="470"/>
      <c r="EH11" s="470"/>
      <c r="EI11" s="470"/>
      <c r="EJ11" s="470"/>
      <c r="EK11" s="470"/>
      <c r="EL11" s="470"/>
      <c r="EM11" s="470"/>
      <c r="EN11" s="470"/>
      <c r="EO11" s="470"/>
      <c r="EP11" s="470"/>
      <c r="EQ11" s="470"/>
      <c r="ER11" s="470"/>
      <c r="ES11" s="470"/>
      <c r="ET11" s="470"/>
      <c r="EU11" s="470"/>
      <c r="EV11" s="470"/>
      <c r="EW11" s="470"/>
      <c r="EX11" s="470"/>
      <c r="EY11" s="470"/>
      <c r="EZ11" s="470"/>
      <c r="FA11" s="470"/>
      <c r="FB11" s="470"/>
      <c r="FC11" s="470"/>
      <c r="FD11" s="470"/>
      <c r="FE11" s="470"/>
      <c r="FF11" s="470"/>
      <c r="FG11" s="470"/>
      <c r="FH11" s="470"/>
      <c r="FI11" s="470"/>
      <c r="FJ11" s="470"/>
      <c r="FK11" s="470"/>
      <c r="FL11" s="470"/>
      <c r="FM11" s="470"/>
      <c r="FN11" s="470"/>
      <c r="FO11" s="470"/>
      <c r="FP11" s="470"/>
      <c r="FQ11" s="470"/>
      <c r="FR11" s="470"/>
      <c r="FS11" s="470"/>
      <c r="FT11" s="470"/>
      <c r="FU11" s="470"/>
      <c r="FV11" s="470"/>
      <c r="FW11" s="470"/>
      <c r="FX11" s="470"/>
      <c r="FY11" s="470"/>
      <c r="FZ11" s="470"/>
      <c r="GA11" s="470"/>
      <c r="GB11" s="470"/>
      <c r="GC11" s="470"/>
      <c r="GD11" s="470"/>
      <c r="GE11" s="470"/>
      <c r="GF11" s="470"/>
      <c r="GG11" s="470"/>
      <c r="GH11" s="470"/>
      <c r="GI11" s="470"/>
      <c r="GJ11" s="470"/>
      <c r="GK11" s="470"/>
      <c r="GL11" s="470"/>
      <c r="GM11" s="470"/>
      <c r="GN11" s="470"/>
      <c r="GO11" s="470"/>
      <c r="GP11" s="470"/>
      <c r="GQ11" s="470"/>
      <c r="GR11" s="470"/>
      <c r="GS11" s="470"/>
      <c r="GT11" s="470"/>
      <c r="GU11" s="470"/>
      <c r="GV11" s="470"/>
      <c r="GW11" s="470"/>
      <c r="GX11" s="470"/>
      <c r="GY11" s="470"/>
      <c r="GZ11" s="470"/>
      <c r="HA11" s="470"/>
      <c r="HB11" s="470"/>
      <c r="HC11" s="470"/>
      <c r="HD11" s="470"/>
      <c r="HE11" s="470"/>
      <c r="HF11" s="470"/>
      <c r="HG11" s="470"/>
      <c r="HH11" s="470"/>
      <c r="HI11" s="470"/>
      <c r="HJ11" s="470"/>
      <c r="HK11" s="470"/>
      <c r="HL11" s="470"/>
      <c r="HM11" s="470"/>
      <c r="HN11" s="470"/>
      <c r="HO11" s="470"/>
      <c r="HP11" s="470"/>
      <c r="HQ11" s="470"/>
      <c r="HR11" s="470"/>
      <c r="HS11" s="470"/>
      <c r="HT11" s="470"/>
      <c r="HU11" s="470"/>
      <c r="HV11" s="470"/>
      <c r="HW11" s="470"/>
      <c r="HX11" s="470"/>
      <c r="HY11" s="470"/>
      <c r="HZ11" s="470"/>
      <c r="IA11" s="470"/>
      <c r="IB11" s="470"/>
      <c r="IC11" s="470"/>
      <c r="ID11" s="470"/>
      <c r="IE11" s="470"/>
      <c r="IF11" s="470"/>
      <c r="IG11" s="470"/>
      <c r="IH11" s="470"/>
      <c r="II11" s="470"/>
      <c r="IJ11" s="470"/>
      <c r="IK11" s="470"/>
      <c r="IL11" s="470"/>
      <c r="IM11" s="470"/>
      <c r="IN11" s="470"/>
      <c r="IO11" s="470"/>
      <c r="IP11" s="470"/>
      <c r="IQ11" s="470"/>
      <c r="IR11" s="470"/>
      <c r="IS11" s="470"/>
      <c r="IT11" s="470"/>
      <c r="IU11" s="470"/>
      <c r="IV11" s="470"/>
      <c r="IW11" s="470"/>
      <c r="IX11" s="470"/>
      <c r="IY11" s="470"/>
      <c r="IZ11" s="470"/>
      <c r="JA11" s="470"/>
      <c r="JB11" s="470"/>
      <c r="JC11" s="470"/>
      <c r="JD11" s="470"/>
      <c r="JE11" s="470"/>
      <c r="JF11" s="470"/>
      <c r="JG11" s="470"/>
      <c r="JH11" s="470"/>
      <c r="JI11" s="470"/>
      <c r="JJ11" s="470"/>
      <c r="JK11" s="470"/>
      <c r="JL11" s="470"/>
      <c r="JM11" s="470"/>
      <c r="JN11" s="470"/>
      <c r="JO11" s="470"/>
      <c r="JP11" s="470"/>
      <c r="JQ11" s="470"/>
      <c r="JR11" s="470"/>
      <c r="JS11" s="470"/>
      <c r="JT11" s="470"/>
      <c r="JU11" s="470"/>
      <c r="JV11" s="470"/>
      <c r="JW11" s="470"/>
      <c r="JX11" s="470"/>
      <c r="JY11" s="470"/>
      <c r="JZ11" s="470"/>
      <c r="KA11" s="470"/>
      <c r="KB11" s="470"/>
      <c r="KC11" s="470"/>
      <c r="KD11" s="470"/>
      <c r="KE11" s="470"/>
      <c r="KF11" s="470"/>
      <c r="KG11" s="470"/>
      <c r="KH11" s="470"/>
      <c r="KI11" s="470"/>
      <c r="KJ11" s="470"/>
      <c r="KK11" s="470"/>
      <c r="KL11" s="470"/>
      <c r="KM11" s="470"/>
      <c r="KN11" s="470"/>
      <c r="KO11" s="470"/>
      <c r="KP11" s="470"/>
      <c r="KQ11" s="470"/>
      <c r="KR11" s="470"/>
      <c r="KS11" s="470"/>
      <c r="KT11" s="470"/>
      <c r="KU11" s="470"/>
      <c r="KV11" s="470"/>
      <c r="KW11" s="470"/>
      <c r="KX11" s="470"/>
      <c r="KY11" s="470"/>
      <c r="KZ11" s="470"/>
      <c r="LA11" s="470"/>
      <c r="LB11" s="470"/>
      <c r="LC11" s="470"/>
      <c r="LD11" s="470"/>
      <c r="LE11" s="470"/>
      <c r="LF11" s="470"/>
      <c r="LG11" s="470"/>
      <c r="LH11" s="470"/>
      <c r="LI11" s="470"/>
      <c r="LJ11" s="470"/>
      <c r="LK11" s="470"/>
      <c r="LL11" s="470"/>
      <c r="LM11" s="470"/>
      <c r="LN11" s="470"/>
      <c r="LO11" s="470"/>
      <c r="LP11" s="470"/>
      <c r="LQ11" s="470"/>
      <c r="LR11" s="470"/>
      <c r="LS11" s="470"/>
      <c r="LT11" s="470"/>
      <c r="LU11" s="470"/>
      <c r="LV11" s="470"/>
      <c r="LW11" s="470"/>
      <c r="LX11" s="470"/>
      <c r="LY11" s="470"/>
      <c r="LZ11" s="470"/>
      <c r="MA11" s="470"/>
      <c r="MB11" s="470"/>
      <c r="MC11" s="470"/>
      <c r="MD11" s="470"/>
      <c r="ME11" s="470"/>
      <c r="MF11" s="470"/>
      <c r="MG11" s="470"/>
      <c r="MH11" s="470"/>
      <c r="MI11" s="470"/>
      <c r="MJ11" s="470"/>
      <c r="MK11" s="470"/>
      <c r="ML11" s="470"/>
      <c r="MM11" s="470"/>
      <c r="MN11" s="470"/>
      <c r="MO11" s="470"/>
      <c r="MP11" s="470"/>
      <c r="MQ11" s="470"/>
      <c r="MR11" s="470"/>
      <c r="MS11" s="470"/>
      <c r="MT11" s="470"/>
      <c r="MU11" s="470"/>
      <c r="MV11" s="470"/>
      <c r="MW11" s="470"/>
      <c r="MX11" s="470"/>
      <c r="MY11" s="470"/>
      <c r="MZ11" s="470"/>
      <c r="NA11" s="470"/>
      <c r="NB11" s="470"/>
      <c r="NC11" s="470"/>
      <c r="ND11" s="470"/>
      <c r="NE11" s="470"/>
      <c r="NF11" s="470"/>
      <c r="NG11" s="470"/>
      <c r="NH11" s="470"/>
      <c r="NI11" s="470"/>
      <c r="NJ11" s="470"/>
      <c r="NK11" s="470"/>
      <c r="NL11" s="470"/>
      <c r="NM11" s="470"/>
      <c r="NN11" s="470"/>
      <c r="NO11" s="470"/>
      <c r="NP11" s="470"/>
      <c r="NQ11" s="470"/>
      <c r="NR11" s="470"/>
      <c r="NS11" s="470"/>
      <c r="NT11" s="470"/>
      <c r="NU11" s="470"/>
      <c r="NV11" s="470"/>
      <c r="NW11" s="470"/>
      <c r="NX11" s="470"/>
      <c r="NY11" s="470"/>
      <c r="NZ11" s="470"/>
      <c r="OA11" s="470"/>
      <c r="OB11" s="470"/>
      <c r="OC11" s="470"/>
      <c r="OD11" s="470"/>
      <c r="OE11" s="470"/>
      <c r="OF11" s="470"/>
      <c r="OG11" s="470"/>
      <c r="OH11" s="470"/>
      <c r="OI11" s="470"/>
      <c r="OJ11" s="470"/>
      <c r="OK11" s="470"/>
      <c r="OL11" s="470"/>
      <c r="OM11" s="470"/>
      <c r="ON11" s="470"/>
      <c r="OO11" s="470"/>
      <c r="OP11" s="470"/>
      <c r="OQ11" s="470"/>
      <c r="OR11" s="470"/>
      <c r="OS11" s="470"/>
      <c r="OT11" s="470"/>
      <c r="OU11" s="470"/>
      <c r="OV11" s="470"/>
      <c r="OW11" s="470"/>
      <c r="OX11" s="470"/>
      <c r="OY11" s="470"/>
      <c r="OZ11" s="470"/>
      <c r="PA11" s="470"/>
      <c r="PB11" s="470"/>
      <c r="PC11" s="470"/>
      <c r="PD11" s="470"/>
      <c r="PE11" s="470"/>
      <c r="PF11" s="470"/>
      <c r="PG11" s="470"/>
      <c r="PH11" s="470"/>
      <c r="PI11" s="470"/>
      <c r="PJ11" s="470"/>
      <c r="PK11" s="470"/>
      <c r="PL11" s="470"/>
      <c r="PM11" s="470"/>
      <c r="PN11" s="470"/>
      <c r="PO11" s="470"/>
      <c r="PP11" s="470"/>
      <c r="PQ11" s="470"/>
      <c r="PR11" s="470"/>
      <c r="PS11" s="470"/>
      <c r="PT11" s="470"/>
      <c r="PU11" s="470"/>
      <c r="PV11" s="470"/>
      <c r="PW11" s="470"/>
      <c r="PX11" s="470"/>
      <c r="PY11" s="470"/>
      <c r="PZ11" s="470"/>
      <c r="QA11" s="470"/>
      <c r="QB11" s="470"/>
      <c r="QC11" s="470"/>
      <c r="QD11" s="470"/>
      <c r="QE11" s="470"/>
      <c r="QF11" s="470"/>
      <c r="QG11" s="470"/>
      <c r="QH11" s="470"/>
      <c r="QI11" s="470"/>
      <c r="QJ11" s="470"/>
      <c r="QK11" s="470"/>
      <c r="QL11" s="470"/>
      <c r="QM11" s="470"/>
      <c r="QN11" s="470"/>
      <c r="QO11" s="470"/>
      <c r="QP11" s="470"/>
      <c r="QQ11" s="470"/>
      <c r="QR11" s="470"/>
      <c r="QS11" s="470"/>
      <c r="QT11" s="470"/>
      <c r="QU11" s="470"/>
      <c r="QV11" s="470"/>
      <c r="QW11" s="470"/>
      <c r="QX11" s="470"/>
      <c r="QY11" s="470"/>
      <c r="QZ11" s="470"/>
      <c r="RA11" s="470"/>
      <c r="RB11" s="470"/>
      <c r="RC11" s="470"/>
      <c r="RD11" s="470"/>
      <c r="RE11" s="470"/>
      <c r="RF11" s="470"/>
      <c r="RG11" s="470"/>
      <c r="RH11" s="470"/>
      <c r="RI11" s="470"/>
      <c r="RJ11" s="470"/>
      <c r="RK11" s="470"/>
      <c r="RL11" s="470"/>
      <c r="RM11" s="470"/>
      <c r="RN11" s="470"/>
      <c r="RO11" s="470"/>
      <c r="RP11" s="470"/>
      <c r="RQ11" s="470"/>
      <c r="RR11" s="470"/>
      <c r="RS11" s="470"/>
      <c r="RT11" s="470"/>
      <c r="RU11" s="470"/>
      <c r="RV11" s="470"/>
      <c r="RW11" s="470"/>
      <c r="RX11" s="470"/>
      <c r="RY11" s="470"/>
      <c r="RZ11" s="470"/>
      <c r="SA11" s="470"/>
      <c r="SB11" s="470"/>
      <c r="SC11" s="470"/>
      <c r="SD11" s="470"/>
      <c r="SE11" s="470"/>
      <c r="SF11" s="470"/>
      <c r="SG11" s="470"/>
      <c r="SH11" s="470"/>
      <c r="SI11" s="470"/>
      <c r="SJ11" s="470"/>
      <c r="SK11" s="470"/>
      <c r="SL11" s="470"/>
      <c r="SM11" s="470"/>
      <c r="SN11" s="470"/>
      <c r="SO11" s="470"/>
      <c r="SP11" s="470"/>
      <c r="SQ11" s="470"/>
      <c r="SR11" s="470"/>
      <c r="SS11" s="470"/>
      <c r="ST11" s="470"/>
      <c r="SU11" s="470"/>
      <c r="SV11" s="470"/>
      <c r="SW11" s="470"/>
      <c r="SX11" s="470"/>
      <c r="SY11" s="470"/>
      <c r="SZ11" s="470"/>
      <c r="TA11" s="470"/>
      <c r="TB11" s="470"/>
      <c r="TC11" s="470"/>
      <c r="TD11" s="470"/>
      <c r="TE11" s="470"/>
      <c r="TF11" s="470"/>
      <c r="TG11" s="470"/>
      <c r="TH11" s="470"/>
      <c r="TI11" s="470"/>
      <c r="TJ11" s="470"/>
      <c r="TK11" s="470"/>
      <c r="TL11" s="470"/>
      <c r="TM11" s="470"/>
      <c r="TN11" s="470"/>
      <c r="TO11" s="470"/>
      <c r="TP11" s="470"/>
      <c r="TQ11" s="470"/>
      <c r="TR11" s="470"/>
      <c r="TS11" s="470"/>
      <c r="TT11" s="470"/>
      <c r="TU11" s="470"/>
      <c r="TV11" s="470"/>
      <c r="TW11" s="470"/>
      <c r="TX11" s="470"/>
      <c r="TY11" s="470"/>
      <c r="TZ11" s="470"/>
      <c r="UA11" s="470"/>
      <c r="UB11" s="470"/>
      <c r="UC11" s="470"/>
      <c r="UD11" s="470"/>
      <c r="UE11" s="470"/>
      <c r="UF11" s="470"/>
      <c r="UG11" s="470"/>
      <c r="UH11" s="470"/>
      <c r="UI11" s="470"/>
      <c r="UJ11" s="470"/>
      <c r="UK11" s="470"/>
      <c r="UL11" s="470"/>
      <c r="UM11" s="470"/>
      <c r="UN11" s="470"/>
      <c r="UO11" s="470"/>
      <c r="UP11" s="470"/>
      <c r="UQ11" s="470"/>
      <c r="UR11" s="470"/>
      <c r="US11" s="470"/>
      <c r="UT11" s="470"/>
      <c r="UU11" s="470"/>
      <c r="UV11" s="470"/>
      <c r="UW11" s="470"/>
      <c r="UX11" s="470"/>
      <c r="UY11" s="470"/>
      <c r="UZ11" s="470"/>
      <c r="VA11" s="470"/>
      <c r="VB11" s="470"/>
      <c r="VC11" s="470"/>
      <c r="VD11" s="470"/>
      <c r="VE11" s="470"/>
      <c r="VF11" s="470"/>
      <c r="VG11" s="470"/>
      <c r="VH11" s="470"/>
      <c r="VI11" s="470"/>
      <c r="VJ11" s="470"/>
      <c r="VK11" s="470"/>
      <c r="VL11" s="470"/>
      <c r="VM11" s="470"/>
      <c r="VN11" s="470"/>
      <c r="VO11" s="470"/>
      <c r="VP11" s="470"/>
      <c r="VQ11" s="470"/>
      <c r="VR11" s="470"/>
      <c r="VS11" s="470"/>
      <c r="VT11" s="470"/>
      <c r="VU11" s="470"/>
      <c r="VV11" s="470"/>
      <c r="VW11" s="470"/>
      <c r="VX11" s="470"/>
      <c r="VY11" s="470"/>
      <c r="VZ11" s="470"/>
      <c r="WA11" s="470"/>
      <c r="WB11" s="470"/>
      <c r="WC11" s="470"/>
      <c r="WD11" s="470"/>
      <c r="WE11" s="470"/>
      <c r="WF11" s="470"/>
      <c r="WG11" s="470"/>
      <c r="WH11" s="470"/>
      <c r="WI11" s="470"/>
      <c r="WJ11" s="470"/>
      <c r="WK11" s="470"/>
      <c r="WL11" s="470"/>
      <c r="WM11" s="470"/>
      <c r="WN11" s="470"/>
      <c r="WO11" s="470"/>
      <c r="WP11" s="470"/>
      <c r="WQ11" s="470"/>
      <c r="WR11" s="470"/>
      <c r="WS11" s="470"/>
      <c r="WT11" s="470"/>
      <c r="WU11" s="470"/>
      <c r="WV11" s="470"/>
      <c r="WW11" s="470"/>
      <c r="WX11" s="470"/>
      <c r="WY11" s="470"/>
      <c r="WZ11" s="470"/>
      <c r="XA11" s="470"/>
      <c r="XB11" s="470"/>
      <c r="XC11" s="470"/>
      <c r="XD11" s="470"/>
      <c r="XE11" s="470"/>
      <c r="XF11" s="470"/>
      <c r="XG11" s="470"/>
      <c r="XH11" s="470"/>
      <c r="XI11" s="470"/>
      <c r="XJ11" s="470"/>
      <c r="XK11" s="470"/>
      <c r="XL11" s="470"/>
      <c r="XM11" s="470"/>
      <c r="XN11" s="470"/>
      <c r="XO11" s="470"/>
      <c r="XP11" s="470"/>
      <c r="XQ11" s="470"/>
      <c r="XR11" s="470"/>
      <c r="XS11" s="470"/>
      <c r="XT11" s="470"/>
      <c r="XU11" s="470"/>
      <c r="XV11" s="470"/>
      <c r="XW11" s="470"/>
      <c r="XX11" s="470"/>
      <c r="XY11" s="470"/>
      <c r="XZ11" s="470"/>
      <c r="YA11" s="470"/>
      <c r="YB11" s="470"/>
      <c r="YC11" s="470"/>
      <c r="YD11" s="470"/>
      <c r="YE11" s="470"/>
      <c r="YF11" s="470"/>
      <c r="YG11" s="470"/>
      <c r="YH11" s="470"/>
      <c r="YI11" s="470"/>
      <c r="YJ11" s="470"/>
      <c r="YK11" s="470"/>
      <c r="YL11" s="470"/>
      <c r="YM11" s="470"/>
      <c r="YN11" s="470"/>
      <c r="YO11" s="470"/>
      <c r="YP11" s="470"/>
      <c r="YQ11" s="470"/>
      <c r="YR11" s="470"/>
      <c r="YS11" s="470"/>
      <c r="YT11" s="470"/>
      <c r="YU11" s="470"/>
      <c r="YV11" s="470"/>
      <c r="YW11" s="470"/>
      <c r="YX11" s="470"/>
      <c r="YY11" s="470"/>
      <c r="YZ11" s="470"/>
      <c r="ZA11" s="470"/>
      <c r="ZB11" s="470"/>
      <c r="ZC11" s="470"/>
      <c r="ZD11" s="470"/>
      <c r="ZE11" s="470"/>
      <c r="ZF11" s="470"/>
      <c r="ZG11" s="470"/>
      <c r="ZH11" s="470"/>
      <c r="ZI11" s="470"/>
      <c r="ZJ11" s="470"/>
      <c r="ZK11" s="470"/>
      <c r="ZL11" s="470"/>
      <c r="ZM11" s="470"/>
      <c r="ZN11" s="470"/>
      <c r="ZO11" s="470"/>
      <c r="ZP11" s="470"/>
      <c r="ZQ11" s="470"/>
      <c r="ZR11" s="470"/>
      <c r="ZS11" s="470"/>
      <c r="ZT11" s="470"/>
      <c r="ZU11" s="470"/>
      <c r="ZV11" s="470"/>
      <c r="ZW11" s="470"/>
      <c r="ZX11" s="470"/>
      <c r="ZY11" s="470"/>
      <c r="ZZ11" s="470"/>
      <c r="AAA11" s="470"/>
      <c r="AAB11" s="470"/>
      <c r="AAC11" s="470"/>
      <c r="AAD11" s="470"/>
      <c r="AAE11" s="470"/>
      <c r="AAF11" s="470"/>
      <c r="AAG11" s="470"/>
      <c r="AAH11" s="470"/>
      <c r="AAI11" s="470"/>
      <c r="AAJ11" s="470"/>
      <c r="AAK11" s="470"/>
      <c r="AAL11" s="470"/>
      <c r="AAM11" s="470"/>
      <c r="AAN11" s="470"/>
      <c r="AAO11" s="470"/>
      <c r="AAP11" s="470"/>
      <c r="AAQ11" s="470"/>
      <c r="AAR11" s="470"/>
      <c r="AAS11" s="470"/>
      <c r="AAT11" s="470"/>
      <c r="AAU11" s="470"/>
      <c r="AAV11" s="470"/>
      <c r="AAW11" s="470"/>
      <c r="AAX11" s="470"/>
      <c r="AAY11" s="470"/>
      <c r="AAZ11" s="470"/>
      <c r="ABA11" s="470"/>
      <c r="ABB11" s="470"/>
      <c r="ABC11" s="470"/>
      <c r="ABD11" s="470"/>
      <c r="ABE11" s="470"/>
      <c r="ABF11" s="470"/>
      <c r="ABG11" s="470"/>
      <c r="ABH11" s="470"/>
      <c r="ABI11" s="470"/>
      <c r="ABJ11" s="470"/>
      <c r="ABK11" s="470"/>
      <c r="ABL11" s="470"/>
      <c r="ABM11" s="470"/>
      <c r="ABN11" s="470"/>
      <c r="ABO11" s="470"/>
      <c r="ABP11" s="470"/>
      <c r="ABQ11" s="470"/>
      <c r="ABR11" s="470"/>
      <c r="ABS11" s="470"/>
      <c r="ABT11" s="470"/>
      <c r="ABU11" s="470"/>
      <c r="ABV11" s="470"/>
      <c r="ABW11" s="470"/>
      <c r="ABX11" s="470"/>
      <c r="ABY11" s="470"/>
      <c r="ABZ11" s="470"/>
      <c r="ACA11" s="470"/>
      <c r="ACB11" s="470"/>
      <c r="ACC11" s="470"/>
      <c r="ACD11" s="470"/>
      <c r="ACE11" s="470"/>
      <c r="ACF11" s="470"/>
      <c r="ACG11" s="470"/>
      <c r="ACH11" s="470"/>
      <c r="ACI11" s="470"/>
      <c r="ACJ11" s="470"/>
      <c r="ACK11" s="470"/>
      <c r="ACL11" s="470"/>
      <c r="ACM11" s="470"/>
      <c r="ACN11" s="470"/>
      <c r="ACO11" s="470"/>
      <c r="ACP11" s="470"/>
      <c r="ACQ11" s="470"/>
      <c r="ACR11" s="470"/>
      <c r="ACS11" s="470"/>
      <c r="ACT11" s="470"/>
      <c r="ACU11" s="470"/>
      <c r="ACV11" s="470"/>
      <c r="ACW11" s="470"/>
      <c r="ACX11" s="470"/>
      <c r="ACY11" s="470"/>
      <c r="ACZ11" s="470"/>
      <c r="ADA11" s="470"/>
      <c r="ADB11" s="470"/>
      <c r="ADC11" s="470"/>
      <c r="ADD11" s="470"/>
      <c r="ADE11" s="470"/>
      <c r="ADF11" s="470"/>
      <c r="ADG11" s="470"/>
      <c r="ADH11" s="470"/>
      <c r="ADI11" s="470"/>
      <c r="ADJ11" s="470"/>
      <c r="ADK11" s="470"/>
      <c r="ADL11" s="470"/>
      <c r="ADM11" s="470"/>
      <c r="ADN11" s="470"/>
      <c r="ADO11" s="470"/>
      <c r="ADP11" s="470"/>
      <c r="ADQ11" s="470"/>
      <c r="ADR11" s="470"/>
      <c r="ADS11" s="470"/>
      <c r="ADT11" s="470"/>
      <c r="ADU11" s="470"/>
      <c r="ADV11" s="470"/>
      <c r="ADW11" s="470"/>
      <c r="ADX11" s="470"/>
      <c r="ADY11" s="470"/>
      <c r="ADZ11" s="470"/>
      <c r="AEA11" s="470"/>
      <c r="AEB11" s="470"/>
      <c r="AEC11" s="470"/>
      <c r="AED11" s="470"/>
      <c r="AEE11" s="470"/>
      <c r="AEF11" s="470"/>
      <c r="AEG11" s="470"/>
      <c r="AEH11" s="470"/>
      <c r="AEI11" s="470"/>
      <c r="AEJ11" s="470"/>
      <c r="AEK11" s="470"/>
      <c r="AEL11" s="470"/>
      <c r="AEM11" s="470"/>
      <c r="AEN11" s="470"/>
      <c r="AEO11" s="470"/>
      <c r="AEP11" s="470"/>
      <c r="AEQ11" s="470"/>
      <c r="AER11" s="470"/>
      <c r="AES11" s="470"/>
      <c r="AET11" s="470"/>
      <c r="AEU11" s="470"/>
      <c r="AEV11" s="470"/>
      <c r="AEW11" s="470"/>
      <c r="AEX11" s="470"/>
      <c r="AEY11" s="470"/>
      <c r="AEZ11" s="470"/>
      <c r="AFA11" s="470"/>
      <c r="AFB11" s="470"/>
      <c r="AFC11" s="470"/>
      <c r="AFD11" s="470"/>
      <c r="AFE11" s="470"/>
      <c r="AFF11" s="470"/>
      <c r="AFG11" s="470"/>
      <c r="AFH11" s="470"/>
      <c r="AFI11" s="470"/>
      <c r="AFJ11" s="470"/>
      <c r="AFK11" s="470"/>
      <c r="AFL11" s="470"/>
      <c r="AFM11" s="470"/>
      <c r="AFN11" s="470"/>
      <c r="AFO11" s="470"/>
      <c r="AFP11" s="470"/>
      <c r="AFQ11" s="470"/>
      <c r="AFR11" s="470"/>
      <c r="AFS11" s="470"/>
      <c r="AFT11" s="470"/>
      <c r="AFU11" s="470"/>
      <c r="AFV11" s="470"/>
      <c r="AFW11" s="470"/>
      <c r="AFX11" s="470"/>
      <c r="AFY11" s="470"/>
      <c r="AFZ11" s="470"/>
      <c r="AGA11" s="470"/>
      <c r="AGB11" s="470"/>
      <c r="AGC11" s="470"/>
      <c r="AGD11" s="470"/>
      <c r="AGE11" s="470"/>
      <c r="AGF11" s="470"/>
      <c r="AGG11" s="470"/>
      <c r="AGH11" s="470"/>
      <c r="AGI11" s="470"/>
      <c r="AGJ11" s="470"/>
      <c r="AGK11" s="470"/>
      <c r="AGL11" s="470"/>
      <c r="AGM11" s="470"/>
      <c r="AGN11" s="470"/>
      <c r="AGO11" s="470"/>
      <c r="AGP11" s="470"/>
      <c r="AGQ11" s="470"/>
      <c r="AGR11" s="470"/>
      <c r="AGS11" s="470"/>
      <c r="AGT11" s="470"/>
      <c r="AGU11" s="470"/>
      <c r="AGV11" s="470"/>
      <c r="AGW11" s="470"/>
      <c r="AGX11" s="470"/>
      <c r="AGY11" s="470"/>
      <c r="AGZ11" s="470"/>
      <c r="AHA11" s="470"/>
      <c r="AHB11" s="470"/>
      <c r="AHC11" s="470"/>
      <c r="AHD11" s="470"/>
      <c r="AHE11" s="470"/>
      <c r="AHF11" s="470"/>
      <c r="AHG11" s="470"/>
      <c r="AHH11" s="470"/>
      <c r="AHI11" s="470"/>
      <c r="AHJ11" s="470"/>
      <c r="AHK11" s="470"/>
      <c r="AHL11" s="470"/>
      <c r="AHM11" s="470"/>
      <c r="AHN11" s="470"/>
      <c r="AHO11" s="470"/>
      <c r="AHP11" s="470"/>
      <c r="AHQ11" s="470"/>
      <c r="AHR11" s="470"/>
      <c r="AHS11" s="470"/>
      <c r="AHT11" s="470"/>
      <c r="AHU11" s="470"/>
      <c r="AHV11" s="470"/>
      <c r="AHW11" s="470"/>
      <c r="AHX11" s="470"/>
      <c r="AHY11" s="470"/>
      <c r="AHZ11" s="470"/>
      <c r="AIA11" s="470"/>
      <c r="AIB11" s="470"/>
      <c r="AIC11" s="470"/>
      <c r="AID11" s="470"/>
      <c r="AIE11" s="470"/>
      <c r="AIF11" s="470"/>
      <c r="AIG11" s="470"/>
      <c r="AIH11" s="470"/>
      <c r="AII11" s="470"/>
      <c r="AIJ11" s="470"/>
      <c r="AIK11" s="470"/>
      <c r="AIL11" s="470"/>
      <c r="AIM11" s="470"/>
      <c r="AIN11" s="470"/>
      <c r="AIO11" s="470"/>
      <c r="AIP11" s="470"/>
      <c r="AIQ11" s="470"/>
      <c r="AIR11" s="470"/>
      <c r="AIS11" s="470"/>
      <c r="AIT11" s="470"/>
      <c r="AIU11" s="470"/>
      <c r="AIV11" s="470"/>
      <c r="AIW11" s="470"/>
      <c r="AIX11" s="470"/>
      <c r="AIY11" s="470"/>
      <c r="AIZ11" s="470"/>
      <c r="AJA11" s="470"/>
      <c r="AJB11" s="470"/>
      <c r="AJC11" s="470"/>
      <c r="AJD11" s="470"/>
      <c r="AJE11" s="470"/>
      <c r="AJF11" s="470"/>
      <c r="AJG11" s="470"/>
      <c r="AJH11" s="470"/>
      <c r="AJI11" s="470"/>
      <c r="AJJ11" s="470"/>
      <c r="AJK11" s="470"/>
      <c r="AJL11" s="470"/>
      <c r="AJM11" s="470"/>
      <c r="AJN11" s="470"/>
      <c r="AJO11" s="470"/>
      <c r="AJP11" s="470"/>
      <c r="AJQ11" s="470"/>
      <c r="AJR11" s="470"/>
      <c r="AJS11" s="470"/>
      <c r="AJT11" s="470"/>
      <c r="AJU11" s="470"/>
      <c r="AJV11" s="470"/>
      <c r="AJW11" s="470"/>
      <c r="AJX11" s="470"/>
      <c r="AJY11" s="470"/>
      <c r="AJZ11" s="470"/>
      <c r="AKA11" s="470"/>
      <c r="AKB11" s="470"/>
      <c r="AKC11" s="470"/>
      <c r="AKD11" s="470"/>
      <c r="AKE11" s="470"/>
      <c r="AKF11" s="470"/>
      <c r="AKG11" s="470"/>
      <c r="AKH11" s="470"/>
      <c r="AKI11" s="470"/>
      <c r="AKJ11" s="470"/>
      <c r="AKK11" s="470"/>
      <c r="AKL11" s="470"/>
      <c r="AKM11" s="470"/>
      <c r="AKN11" s="470"/>
      <c r="AKO11" s="470"/>
      <c r="AKP11" s="470"/>
      <c r="AKQ11" s="470"/>
      <c r="AKR11" s="470"/>
      <c r="AKS11" s="470"/>
      <c r="AKT11" s="470"/>
      <c r="AKU11" s="470"/>
      <c r="AKV11" s="470"/>
      <c r="AKW11" s="470"/>
      <c r="AKX11" s="470"/>
      <c r="AKY11" s="470"/>
      <c r="AKZ11" s="470"/>
      <c r="ALA11" s="470"/>
      <c r="ALB11" s="470"/>
      <c r="ALC11" s="470"/>
      <c r="ALD11" s="470"/>
      <c r="ALE11" s="470"/>
      <c r="ALF11" s="470"/>
      <c r="ALG11" s="470"/>
      <c r="ALH11" s="470"/>
      <c r="ALI11" s="470"/>
      <c r="ALJ11" s="470"/>
      <c r="ALK11" s="470"/>
      <c r="ALL11" s="470"/>
      <c r="ALM11" s="470"/>
      <c r="ALN11" s="470"/>
      <c r="ALO11" s="470"/>
      <c r="ALP11" s="470"/>
      <c r="ALQ11" s="470"/>
      <c r="ALR11" s="470"/>
      <c r="ALS11" s="470"/>
      <c r="ALT11" s="470"/>
      <c r="ALU11" s="470"/>
      <c r="ALV11" s="470"/>
      <c r="ALW11" s="470"/>
      <c r="ALX11" s="470"/>
      <c r="ALY11" s="470"/>
    </row>
    <row r="12" spans="1:1013" s="469" customFormat="1" ht="51">
      <c r="A12" s="517" t="str">
        <f>$A$7&amp;(RIGHT(A11,1)+1)</f>
        <v>B.6.4</v>
      </c>
      <c r="B12" s="518" t="s">
        <v>151</v>
      </c>
      <c r="C12" s="519" t="s">
        <v>68</v>
      </c>
      <c r="D12" s="520">
        <f>(17+15)</f>
        <v>32</v>
      </c>
      <c r="E12" s="520"/>
      <c r="F12" s="520">
        <f>D12*E12</f>
        <v>0</v>
      </c>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0"/>
      <c r="CM12" s="470"/>
      <c r="CN12" s="470"/>
      <c r="CO12" s="470"/>
      <c r="CP12" s="470"/>
      <c r="CQ12" s="470"/>
      <c r="CR12" s="470"/>
      <c r="CS12" s="470"/>
      <c r="CT12" s="470"/>
      <c r="CU12" s="470"/>
      <c r="CV12" s="470"/>
      <c r="CW12" s="470"/>
      <c r="CX12" s="470"/>
      <c r="CY12" s="470"/>
      <c r="CZ12" s="470"/>
      <c r="DA12" s="470"/>
      <c r="DB12" s="470"/>
      <c r="DC12" s="470"/>
      <c r="DD12" s="470"/>
      <c r="DE12" s="470"/>
      <c r="DF12" s="470"/>
      <c r="DG12" s="470"/>
      <c r="DH12" s="470"/>
      <c r="DI12" s="470"/>
      <c r="DJ12" s="470"/>
      <c r="DK12" s="470"/>
      <c r="DL12" s="470"/>
      <c r="DM12" s="470"/>
      <c r="DN12" s="470"/>
      <c r="DO12" s="470"/>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70"/>
      <c r="ES12" s="470"/>
      <c r="ET12" s="470"/>
      <c r="EU12" s="470"/>
      <c r="EV12" s="470"/>
      <c r="EW12" s="470"/>
      <c r="EX12" s="470"/>
      <c r="EY12" s="470"/>
      <c r="EZ12" s="470"/>
      <c r="FA12" s="470"/>
      <c r="FB12" s="470"/>
      <c r="FC12" s="470"/>
      <c r="FD12" s="470"/>
      <c r="FE12" s="470"/>
      <c r="FF12" s="470"/>
      <c r="FG12" s="470"/>
      <c r="FH12" s="470"/>
      <c r="FI12" s="470"/>
      <c r="FJ12" s="470"/>
      <c r="FK12" s="470"/>
      <c r="FL12" s="470"/>
      <c r="FM12" s="470"/>
      <c r="FN12" s="470"/>
      <c r="FO12" s="470"/>
      <c r="FP12" s="470"/>
      <c r="FQ12" s="470"/>
      <c r="FR12" s="470"/>
      <c r="FS12" s="470"/>
      <c r="FT12" s="470"/>
      <c r="FU12" s="470"/>
      <c r="FV12" s="470"/>
      <c r="FW12" s="470"/>
      <c r="FX12" s="470"/>
      <c r="FY12" s="470"/>
      <c r="FZ12" s="470"/>
      <c r="GA12" s="470"/>
      <c r="GB12" s="470"/>
      <c r="GC12" s="470"/>
      <c r="GD12" s="470"/>
      <c r="GE12" s="470"/>
      <c r="GF12" s="470"/>
      <c r="GG12" s="470"/>
      <c r="GH12" s="470"/>
      <c r="GI12" s="470"/>
      <c r="GJ12" s="470"/>
      <c r="GK12" s="470"/>
      <c r="GL12" s="470"/>
      <c r="GM12" s="470"/>
      <c r="GN12" s="470"/>
      <c r="GO12" s="470"/>
      <c r="GP12" s="470"/>
      <c r="GQ12" s="470"/>
      <c r="GR12" s="470"/>
      <c r="GS12" s="470"/>
      <c r="GT12" s="470"/>
      <c r="GU12" s="470"/>
      <c r="GV12" s="470"/>
      <c r="GW12" s="470"/>
      <c r="GX12" s="470"/>
      <c r="GY12" s="470"/>
      <c r="GZ12" s="470"/>
      <c r="HA12" s="470"/>
      <c r="HB12" s="470"/>
      <c r="HC12" s="470"/>
      <c r="HD12" s="470"/>
      <c r="HE12" s="470"/>
      <c r="HF12" s="470"/>
      <c r="HG12" s="470"/>
      <c r="HH12" s="470"/>
      <c r="HI12" s="470"/>
      <c r="HJ12" s="470"/>
      <c r="HK12" s="470"/>
      <c r="HL12" s="470"/>
      <c r="HM12" s="470"/>
      <c r="HN12" s="470"/>
      <c r="HO12" s="470"/>
      <c r="HP12" s="470"/>
      <c r="HQ12" s="470"/>
      <c r="HR12" s="470"/>
      <c r="HS12" s="470"/>
      <c r="HT12" s="470"/>
      <c r="HU12" s="470"/>
      <c r="HV12" s="470"/>
      <c r="HW12" s="470"/>
      <c r="HX12" s="470"/>
      <c r="HY12" s="470"/>
      <c r="HZ12" s="470"/>
      <c r="IA12" s="470"/>
      <c r="IB12" s="470"/>
      <c r="IC12" s="470"/>
      <c r="ID12" s="470"/>
      <c r="IE12" s="470"/>
      <c r="IF12" s="470"/>
      <c r="IG12" s="470"/>
      <c r="IH12" s="470"/>
      <c r="II12" s="470"/>
      <c r="IJ12" s="470"/>
      <c r="IK12" s="470"/>
      <c r="IL12" s="470"/>
      <c r="IM12" s="470"/>
      <c r="IN12" s="470"/>
      <c r="IO12" s="470"/>
      <c r="IP12" s="470"/>
      <c r="IQ12" s="470"/>
      <c r="IR12" s="470"/>
      <c r="IS12" s="470"/>
      <c r="IT12" s="470"/>
      <c r="IU12" s="470"/>
      <c r="IV12" s="470"/>
      <c r="IW12" s="470"/>
      <c r="IX12" s="470"/>
      <c r="IY12" s="470"/>
      <c r="IZ12" s="470"/>
      <c r="JA12" s="470"/>
      <c r="JB12" s="470"/>
      <c r="JC12" s="470"/>
      <c r="JD12" s="470"/>
      <c r="JE12" s="470"/>
      <c r="JF12" s="470"/>
      <c r="JG12" s="470"/>
      <c r="JH12" s="470"/>
      <c r="JI12" s="470"/>
      <c r="JJ12" s="470"/>
      <c r="JK12" s="470"/>
      <c r="JL12" s="470"/>
      <c r="JM12" s="470"/>
      <c r="JN12" s="470"/>
      <c r="JO12" s="470"/>
      <c r="JP12" s="470"/>
      <c r="JQ12" s="470"/>
      <c r="JR12" s="470"/>
      <c r="JS12" s="470"/>
      <c r="JT12" s="470"/>
      <c r="JU12" s="470"/>
      <c r="JV12" s="470"/>
      <c r="JW12" s="470"/>
      <c r="JX12" s="470"/>
      <c r="JY12" s="470"/>
      <c r="JZ12" s="470"/>
      <c r="KA12" s="470"/>
      <c r="KB12" s="470"/>
      <c r="KC12" s="470"/>
      <c r="KD12" s="470"/>
      <c r="KE12" s="470"/>
      <c r="KF12" s="470"/>
      <c r="KG12" s="470"/>
      <c r="KH12" s="470"/>
      <c r="KI12" s="470"/>
      <c r="KJ12" s="470"/>
      <c r="KK12" s="470"/>
      <c r="KL12" s="470"/>
      <c r="KM12" s="470"/>
      <c r="KN12" s="470"/>
      <c r="KO12" s="470"/>
      <c r="KP12" s="470"/>
      <c r="KQ12" s="470"/>
      <c r="KR12" s="470"/>
      <c r="KS12" s="470"/>
      <c r="KT12" s="470"/>
      <c r="KU12" s="470"/>
      <c r="KV12" s="470"/>
      <c r="KW12" s="470"/>
      <c r="KX12" s="470"/>
      <c r="KY12" s="470"/>
      <c r="KZ12" s="470"/>
      <c r="LA12" s="470"/>
      <c r="LB12" s="470"/>
      <c r="LC12" s="470"/>
      <c r="LD12" s="470"/>
      <c r="LE12" s="470"/>
      <c r="LF12" s="470"/>
      <c r="LG12" s="470"/>
      <c r="LH12" s="470"/>
      <c r="LI12" s="470"/>
      <c r="LJ12" s="470"/>
      <c r="LK12" s="470"/>
      <c r="LL12" s="470"/>
      <c r="LM12" s="470"/>
      <c r="LN12" s="470"/>
      <c r="LO12" s="470"/>
      <c r="LP12" s="470"/>
      <c r="LQ12" s="470"/>
      <c r="LR12" s="470"/>
      <c r="LS12" s="470"/>
      <c r="LT12" s="470"/>
      <c r="LU12" s="470"/>
      <c r="LV12" s="470"/>
      <c r="LW12" s="470"/>
      <c r="LX12" s="470"/>
      <c r="LY12" s="470"/>
      <c r="LZ12" s="470"/>
      <c r="MA12" s="470"/>
      <c r="MB12" s="470"/>
      <c r="MC12" s="470"/>
      <c r="MD12" s="470"/>
      <c r="ME12" s="470"/>
      <c r="MF12" s="470"/>
      <c r="MG12" s="470"/>
      <c r="MH12" s="470"/>
      <c r="MI12" s="470"/>
      <c r="MJ12" s="470"/>
      <c r="MK12" s="470"/>
      <c r="ML12" s="470"/>
      <c r="MM12" s="470"/>
      <c r="MN12" s="470"/>
      <c r="MO12" s="470"/>
      <c r="MP12" s="470"/>
      <c r="MQ12" s="470"/>
      <c r="MR12" s="470"/>
      <c r="MS12" s="470"/>
      <c r="MT12" s="470"/>
      <c r="MU12" s="470"/>
      <c r="MV12" s="470"/>
      <c r="MW12" s="470"/>
      <c r="MX12" s="470"/>
      <c r="MY12" s="470"/>
      <c r="MZ12" s="470"/>
      <c r="NA12" s="470"/>
      <c r="NB12" s="470"/>
      <c r="NC12" s="470"/>
      <c r="ND12" s="470"/>
      <c r="NE12" s="470"/>
      <c r="NF12" s="470"/>
      <c r="NG12" s="470"/>
      <c r="NH12" s="470"/>
      <c r="NI12" s="470"/>
      <c r="NJ12" s="470"/>
      <c r="NK12" s="470"/>
      <c r="NL12" s="470"/>
      <c r="NM12" s="470"/>
      <c r="NN12" s="470"/>
      <c r="NO12" s="470"/>
      <c r="NP12" s="470"/>
      <c r="NQ12" s="470"/>
      <c r="NR12" s="470"/>
      <c r="NS12" s="470"/>
      <c r="NT12" s="470"/>
      <c r="NU12" s="470"/>
      <c r="NV12" s="470"/>
      <c r="NW12" s="470"/>
      <c r="NX12" s="470"/>
      <c r="NY12" s="470"/>
      <c r="NZ12" s="470"/>
      <c r="OA12" s="470"/>
      <c r="OB12" s="470"/>
      <c r="OC12" s="470"/>
      <c r="OD12" s="470"/>
      <c r="OE12" s="470"/>
      <c r="OF12" s="470"/>
      <c r="OG12" s="470"/>
      <c r="OH12" s="470"/>
      <c r="OI12" s="470"/>
      <c r="OJ12" s="470"/>
      <c r="OK12" s="470"/>
      <c r="OL12" s="470"/>
      <c r="OM12" s="470"/>
      <c r="ON12" s="470"/>
      <c r="OO12" s="470"/>
      <c r="OP12" s="470"/>
      <c r="OQ12" s="470"/>
      <c r="OR12" s="470"/>
      <c r="OS12" s="470"/>
      <c r="OT12" s="470"/>
      <c r="OU12" s="470"/>
      <c r="OV12" s="470"/>
      <c r="OW12" s="470"/>
      <c r="OX12" s="470"/>
      <c r="OY12" s="470"/>
      <c r="OZ12" s="470"/>
      <c r="PA12" s="470"/>
      <c r="PB12" s="470"/>
      <c r="PC12" s="470"/>
      <c r="PD12" s="470"/>
      <c r="PE12" s="470"/>
      <c r="PF12" s="470"/>
      <c r="PG12" s="470"/>
      <c r="PH12" s="470"/>
      <c r="PI12" s="470"/>
      <c r="PJ12" s="470"/>
      <c r="PK12" s="470"/>
      <c r="PL12" s="470"/>
      <c r="PM12" s="470"/>
      <c r="PN12" s="470"/>
      <c r="PO12" s="470"/>
      <c r="PP12" s="470"/>
      <c r="PQ12" s="470"/>
      <c r="PR12" s="470"/>
      <c r="PS12" s="470"/>
      <c r="PT12" s="470"/>
      <c r="PU12" s="470"/>
      <c r="PV12" s="470"/>
      <c r="PW12" s="470"/>
      <c r="PX12" s="470"/>
      <c r="PY12" s="470"/>
      <c r="PZ12" s="470"/>
      <c r="QA12" s="470"/>
      <c r="QB12" s="470"/>
      <c r="QC12" s="470"/>
      <c r="QD12" s="470"/>
      <c r="QE12" s="470"/>
      <c r="QF12" s="470"/>
      <c r="QG12" s="470"/>
      <c r="QH12" s="470"/>
      <c r="QI12" s="470"/>
      <c r="QJ12" s="470"/>
      <c r="QK12" s="470"/>
      <c r="QL12" s="470"/>
      <c r="QM12" s="470"/>
      <c r="QN12" s="470"/>
      <c r="QO12" s="470"/>
      <c r="QP12" s="470"/>
      <c r="QQ12" s="470"/>
      <c r="QR12" s="470"/>
      <c r="QS12" s="470"/>
      <c r="QT12" s="470"/>
      <c r="QU12" s="470"/>
      <c r="QV12" s="470"/>
      <c r="QW12" s="470"/>
      <c r="QX12" s="470"/>
      <c r="QY12" s="470"/>
      <c r="QZ12" s="470"/>
      <c r="RA12" s="470"/>
      <c r="RB12" s="470"/>
      <c r="RC12" s="470"/>
      <c r="RD12" s="470"/>
      <c r="RE12" s="470"/>
      <c r="RF12" s="470"/>
      <c r="RG12" s="470"/>
      <c r="RH12" s="470"/>
      <c r="RI12" s="470"/>
      <c r="RJ12" s="470"/>
      <c r="RK12" s="470"/>
      <c r="RL12" s="470"/>
      <c r="RM12" s="470"/>
      <c r="RN12" s="470"/>
      <c r="RO12" s="470"/>
      <c r="RP12" s="470"/>
      <c r="RQ12" s="470"/>
      <c r="RR12" s="470"/>
      <c r="RS12" s="470"/>
      <c r="RT12" s="470"/>
      <c r="RU12" s="470"/>
      <c r="RV12" s="470"/>
      <c r="RW12" s="470"/>
      <c r="RX12" s="470"/>
      <c r="RY12" s="470"/>
      <c r="RZ12" s="470"/>
      <c r="SA12" s="470"/>
      <c r="SB12" s="470"/>
      <c r="SC12" s="470"/>
      <c r="SD12" s="470"/>
      <c r="SE12" s="470"/>
      <c r="SF12" s="470"/>
      <c r="SG12" s="470"/>
      <c r="SH12" s="470"/>
      <c r="SI12" s="470"/>
      <c r="SJ12" s="470"/>
      <c r="SK12" s="470"/>
      <c r="SL12" s="470"/>
      <c r="SM12" s="470"/>
      <c r="SN12" s="470"/>
      <c r="SO12" s="470"/>
      <c r="SP12" s="470"/>
      <c r="SQ12" s="470"/>
      <c r="SR12" s="470"/>
      <c r="SS12" s="470"/>
      <c r="ST12" s="470"/>
      <c r="SU12" s="470"/>
      <c r="SV12" s="470"/>
      <c r="SW12" s="470"/>
      <c r="SX12" s="470"/>
      <c r="SY12" s="470"/>
      <c r="SZ12" s="470"/>
      <c r="TA12" s="470"/>
      <c r="TB12" s="470"/>
      <c r="TC12" s="470"/>
      <c r="TD12" s="470"/>
      <c r="TE12" s="470"/>
      <c r="TF12" s="470"/>
      <c r="TG12" s="470"/>
      <c r="TH12" s="470"/>
      <c r="TI12" s="470"/>
      <c r="TJ12" s="470"/>
      <c r="TK12" s="470"/>
      <c r="TL12" s="470"/>
      <c r="TM12" s="470"/>
      <c r="TN12" s="470"/>
      <c r="TO12" s="470"/>
      <c r="TP12" s="470"/>
      <c r="TQ12" s="470"/>
      <c r="TR12" s="470"/>
      <c r="TS12" s="470"/>
      <c r="TT12" s="470"/>
      <c r="TU12" s="470"/>
      <c r="TV12" s="470"/>
      <c r="TW12" s="470"/>
      <c r="TX12" s="470"/>
      <c r="TY12" s="470"/>
      <c r="TZ12" s="470"/>
      <c r="UA12" s="470"/>
      <c r="UB12" s="470"/>
      <c r="UC12" s="470"/>
      <c r="UD12" s="470"/>
      <c r="UE12" s="470"/>
      <c r="UF12" s="470"/>
      <c r="UG12" s="470"/>
      <c r="UH12" s="470"/>
      <c r="UI12" s="470"/>
      <c r="UJ12" s="470"/>
      <c r="UK12" s="470"/>
      <c r="UL12" s="470"/>
      <c r="UM12" s="470"/>
      <c r="UN12" s="470"/>
      <c r="UO12" s="470"/>
      <c r="UP12" s="470"/>
      <c r="UQ12" s="470"/>
      <c r="UR12" s="470"/>
      <c r="US12" s="470"/>
      <c r="UT12" s="470"/>
      <c r="UU12" s="470"/>
      <c r="UV12" s="470"/>
      <c r="UW12" s="470"/>
      <c r="UX12" s="470"/>
      <c r="UY12" s="470"/>
      <c r="UZ12" s="470"/>
      <c r="VA12" s="470"/>
      <c r="VB12" s="470"/>
      <c r="VC12" s="470"/>
      <c r="VD12" s="470"/>
      <c r="VE12" s="470"/>
      <c r="VF12" s="470"/>
      <c r="VG12" s="470"/>
      <c r="VH12" s="470"/>
      <c r="VI12" s="470"/>
      <c r="VJ12" s="470"/>
      <c r="VK12" s="470"/>
      <c r="VL12" s="470"/>
      <c r="VM12" s="470"/>
      <c r="VN12" s="470"/>
      <c r="VO12" s="470"/>
      <c r="VP12" s="470"/>
      <c r="VQ12" s="470"/>
      <c r="VR12" s="470"/>
      <c r="VS12" s="470"/>
      <c r="VT12" s="470"/>
      <c r="VU12" s="470"/>
      <c r="VV12" s="470"/>
      <c r="VW12" s="470"/>
      <c r="VX12" s="470"/>
      <c r="VY12" s="470"/>
      <c r="VZ12" s="470"/>
      <c r="WA12" s="470"/>
      <c r="WB12" s="470"/>
      <c r="WC12" s="470"/>
      <c r="WD12" s="470"/>
      <c r="WE12" s="470"/>
      <c r="WF12" s="470"/>
      <c r="WG12" s="470"/>
      <c r="WH12" s="470"/>
      <c r="WI12" s="470"/>
      <c r="WJ12" s="470"/>
      <c r="WK12" s="470"/>
      <c r="WL12" s="470"/>
      <c r="WM12" s="470"/>
      <c r="WN12" s="470"/>
      <c r="WO12" s="470"/>
      <c r="WP12" s="470"/>
      <c r="WQ12" s="470"/>
      <c r="WR12" s="470"/>
      <c r="WS12" s="470"/>
      <c r="WT12" s="470"/>
      <c r="WU12" s="470"/>
      <c r="WV12" s="470"/>
      <c r="WW12" s="470"/>
      <c r="WX12" s="470"/>
      <c r="WY12" s="470"/>
      <c r="WZ12" s="470"/>
      <c r="XA12" s="470"/>
      <c r="XB12" s="470"/>
      <c r="XC12" s="470"/>
      <c r="XD12" s="470"/>
      <c r="XE12" s="470"/>
      <c r="XF12" s="470"/>
      <c r="XG12" s="470"/>
      <c r="XH12" s="470"/>
      <c r="XI12" s="470"/>
      <c r="XJ12" s="470"/>
      <c r="XK12" s="470"/>
      <c r="XL12" s="470"/>
      <c r="XM12" s="470"/>
      <c r="XN12" s="470"/>
      <c r="XO12" s="470"/>
      <c r="XP12" s="470"/>
      <c r="XQ12" s="470"/>
      <c r="XR12" s="470"/>
      <c r="XS12" s="470"/>
      <c r="XT12" s="470"/>
      <c r="XU12" s="470"/>
      <c r="XV12" s="470"/>
      <c r="XW12" s="470"/>
      <c r="XX12" s="470"/>
      <c r="XY12" s="470"/>
      <c r="XZ12" s="470"/>
      <c r="YA12" s="470"/>
      <c r="YB12" s="470"/>
      <c r="YC12" s="470"/>
      <c r="YD12" s="470"/>
      <c r="YE12" s="470"/>
      <c r="YF12" s="470"/>
      <c r="YG12" s="470"/>
      <c r="YH12" s="470"/>
      <c r="YI12" s="470"/>
      <c r="YJ12" s="470"/>
      <c r="YK12" s="470"/>
      <c r="YL12" s="470"/>
      <c r="YM12" s="470"/>
      <c r="YN12" s="470"/>
      <c r="YO12" s="470"/>
      <c r="YP12" s="470"/>
      <c r="YQ12" s="470"/>
      <c r="YR12" s="470"/>
      <c r="YS12" s="470"/>
      <c r="YT12" s="470"/>
      <c r="YU12" s="470"/>
      <c r="YV12" s="470"/>
      <c r="YW12" s="470"/>
      <c r="YX12" s="470"/>
      <c r="YY12" s="470"/>
      <c r="YZ12" s="470"/>
      <c r="ZA12" s="470"/>
      <c r="ZB12" s="470"/>
      <c r="ZC12" s="470"/>
      <c r="ZD12" s="470"/>
      <c r="ZE12" s="470"/>
      <c r="ZF12" s="470"/>
      <c r="ZG12" s="470"/>
      <c r="ZH12" s="470"/>
      <c r="ZI12" s="470"/>
      <c r="ZJ12" s="470"/>
      <c r="ZK12" s="470"/>
      <c r="ZL12" s="470"/>
      <c r="ZM12" s="470"/>
      <c r="ZN12" s="470"/>
      <c r="ZO12" s="470"/>
      <c r="ZP12" s="470"/>
      <c r="ZQ12" s="470"/>
      <c r="ZR12" s="470"/>
      <c r="ZS12" s="470"/>
      <c r="ZT12" s="470"/>
      <c r="ZU12" s="470"/>
      <c r="ZV12" s="470"/>
      <c r="ZW12" s="470"/>
      <c r="ZX12" s="470"/>
      <c r="ZY12" s="470"/>
      <c r="ZZ12" s="470"/>
      <c r="AAA12" s="470"/>
      <c r="AAB12" s="470"/>
      <c r="AAC12" s="470"/>
      <c r="AAD12" s="470"/>
      <c r="AAE12" s="470"/>
      <c r="AAF12" s="470"/>
      <c r="AAG12" s="470"/>
      <c r="AAH12" s="470"/>
      <c r="AAI12" s="470"/>
      <c r="AAJ12" s="470"/>
      <c r="AAK12" s="470"/>
      <c r="AAL12" s="470"/>
      <c r="AAM12" s="470"/>
      <c r="AAN12" s="470"/>
      <c r="AAO12" s="470"/>
      <c r="AAP12" s="470"/>
      <c r="AAQ12" s="470"/>
      <c r="AAR12" s="470"/>
      <c r="AAS12" s="470"/>
      <c r="AAT12" s="470"/>
      <c r="AAU12" s="470"/>
      <c r="AAV12" s="470"/>
      <c r="AAW12" s="470"/>
      <c r="AAX12" s="470"/>
      <c r="AAY12" s="470"/>
      <c r="AAZ12" s="470"/>
      <c r="ABA12" s="470"/>
      <c r="ABB12" s="470"/>
      <c r="ABC12" s="470"/>
      <c r="ABD12" s="470"/>
      <c r="ABE12" s="470"/>
      <c r="ABF12" s="470"/>
      <c r="ABG12" s="470"/>
      <c r="ABH12" s="470"/>
      <c r="ABI12" s="470"/>
      <c r="ABJ12" s="470"/>
      <c r="ABK12" s="470"/>
      <c r="ABL12" s="470"/>
      <c r="ABM12" s="470"/>
      <c r="ABN12" s="470"/>
      <c r="ABO12" s="470"/>
      <c r="ABP12" s="470"/>
      <c r="ABQ12" s="470"/>
      <c r="ABR12" s="470"/>
      <c r="ABS12" s="470"/>
      <c r="ABT12" s="470"/>
      <c r="ABU12" s="470"/>
      <c r="ABV12" s="470"/>
      <c r="ABW12" s="470"/>
      <c r="ABX12" s="470"/>
      <c r="ABY12" s="470"/>
      <c r="ABZ12" s="470"/>
      <c r="ACA12" s="470"/>
      <c r="ACB12" s="470"/>
      <c r="ACC12" s="470"/>
      <c r="ACD12" s="470"/>
      <c r="ACE12" s="470"/>
      <c r="ACF12" s="470"/>
      <c r="ACG12" s="470"/>
      <c r="ACH12" s="470"/>
      <c r="ACI12" s="470"/>
      <c r="ACJ12" s="470"/>
      <c r="ACK12" s="470"/>
      <c r="ACL12" s="470"/>
      <c r="ACM12" s="470"/>
      <c r="ACN12" s="470"/>
      <c r="ACO12" s="470"/>
      <c r="ACP12" s="470"/>
      <c r="ACQ12" s="470"/>
      <c r="ACR12" s="470"/>
      <c r="ACS12" s="470"/>
      <c r="ACT12" s="470"/>
      <c r="ACU12" s="470"/>
      <c r="ACV12" s="470"/>
      <c r="ACW12" s="470"/>
      <c r="ACX12" s="470"/>
      <c r="ACY12" s="470"/>
      <c r="ACZ12" s="470"/>
      <c r="ADA12" s="470"/>
      <c r="ADB12" s="470"/>
      <c r="ADC12" s="470"/>
      <c r="ADD12" s="470"/>
      <c r="ADE12" s="470"/>
      <c r="ADF12" s="470"/>
      <c r="ADG12" s="470"/>
      <c r="ADH12" s="470"/>
      <c r="ADI12" s="470"/>
      <c r="ADJ12" s="470"/>
      <c r="ADK12" s="470"/>
      <c r="ADL12" s="470"/>
      <c r="ADM12" s="470"/>
      <c r="ADN12" s="470"/>
      <c r="ADO12" s="470"/>
      <c r="ADP12" s="470"/>
      <c r="ADQ12" s="470"/>
      <c r="ADR12" s="470"/>
      <c r="ADS12" s="470"/>
      <c r="ADT12" s="470"/>
      <c r="ADU12" s="470"/>
      <c r="ADV12" s="470"/>
      <c r="ADW12" s="470"/>
      <c r="ADX12" s="470"/>
      <c r="ADY12" s="470"/>
      <c r="ADZ12" s="470"/>
      <c r="AEA12" s="470"/>
      <c r="AEB12" s="470"/>
      <c r="AEC12" s="470"/>
      <c r="AED12" s="470"/>
      <c r="AEE12" s="470"/>
      <c r="AEF12" s="470"/>
      <c r="AEG12" s="470"/>
      <c r="AEH12" s="470"/>
      <c r="AEI12" s="470"/>
      <c r="AEJ12" s="470"/>
      <c r="AEK12" s="470"/>
      <c r="AEL12" s="470"/>
      <c r="AEM12" s="470"/>
      <c r="AEN12" s="470"/>
      <c r="AEO12" s="470"/>
      <c r="AEP12" s="470"/>
      <c r="AEQ12" s="470"/>
      <c r="AER12" s="470"/>
      <c r="AES12" s="470"/>
      <c r="AET12" s="470"/>
      <c r="AEU12" s="470"/>
      <c r="AEV12" s="470"/>
      <c r="AEW12" s="470"/>
      <c r="AEX12" s="470"/>
      <c r="AEY12" s="470"/>
      <c r="AEZ12" s="470"/>
      <c r="AFA12" s="470"/>
      <c r="AFB12" s="470"/>
      <c r="AFC12" s="470"/>
      <c r="AFD12" s="470"/>
      <c r="AFE12" s="470"/>
      <c r="AFF12" s="470"/>
      <c r="AFG12" s="470"/>
      <c r="AFH12" s="470"/>
      <c r="AFI12" s="470"/>
      <c r="AFJ12" s="470"/>
      <c r="AFK12" s="470"/>
      <c r="AFL12" s="470"/>
      <c r="AFM12" s="470"/>
      <c r="AFN12" s="470"/>
      <c r="AFO12" s="470"/>
      <c r="AFP12" s="470"/>
      <c r="AFQ12" s="470"/>
      <c r="AFR12" s="470"/>
      <c r="AFS12" s="470"/>
      <c r="AFT12" s="470"/>
      <c r="AFU12" s="470"/>
      <c r="AFV12" s="470"/>
      <c r="AFW12" s="470"/>
      <c r="AFX12" s="470"/>
      <c r="AFY12" s="470"/>
      <c r="AFZ12" s="470"/>
      <c r="AGA12" s="470"/>
      <c r="AGB12" s="470"/>
      <c r="AGC12" s="470"/>
      <c r="AGD12" s="470"/>
      <c r="AGE12" s="470"/>
      <c r="AGF12" s="470"/>
      <c r="AGG12" s="470"/>
      <c r="AGH12" s="470"/>
      <c r="AGI12" s="470"/>
      <c r="AGJ12" s="470"/>
      <c r="AGK12" s="470"/>
      <c r="AGL12" s="470"/>
      <c r="AGM12" s="470"/>
      <c r="AGN12" s="470"/>
      <c r="AGO12" s="470"/>
      <c r="AGP12" s="470"/>
      <c r="AGQ12" s="470"/>
      <c r="AGR12" s="470"/>
      <c r="AGS12" s="470"/>
      <c r="AGT12" s="470"/>
      <c r="AGU12" s="470"/>
      <c r="AGV12" s="470"/>
      <c r="AGW12" s="470"/>
      <c r="AGX12" s="470"/>
      <c r="AGY12" s="470"/>
      <c r="AGZ12" s="470"/>
      <c r="AHA12" s="470"/>
      <c r="AHB12" s="470"/>
      <c r="AHC12" s="470"/>
      <c r="AHD12" s="470"/>
      <c r="AHE12" s="470"/>
      <c r="AHF12" s="470"/>
      <c r="AHG12" s="470"/>
      <c r="AHH12" s="470"/>
      <c r="AHI12" s="470"/>
      <c r="AHJ12" s="470"/>
      <c r="AHK12" s="470"/>
      <c r="AHL12" s="470"/>
      <c r="AHM12" s="470"/>
      <c r="AHN12" s="470"/>
      <c r="AHO12" s="470"/>
      <c r="AHP12" s="470"/>
      <c r="AHQ12" s="470"/>
      <c r="AHR12" s="470"/>
      <c r="AHS12" s="470"/>
      <c r="AHT12" s="470"/>
      <c r="AHU12" s="470"/>
      <c r="AHV12" s="470"/>
      <c r="AHW12" s="470"/>
      <c r="AHX12" s="470"/>
      <c r="AHY12" s="470"/>
      <c r="AHZ12" s="470"/>
      <c r="AIA12" s="470"/>
      <c r="AIB12" s="470"/>
      <c r="AIC12" s="470"/>
      <c r="AID12" s="470"/>
      <c r="AIE12" s="470"/>
      <c r="AIF12" s="470"/>
      <c r="AIG12" s="470"/>
      <c r="AIH12" s="470"/>
      <c r="AII12" s="470"/>
      <c r="AIJ12" s="470"/>
      <c r="AIK12" s="470"/>
      <c r="AIL12" s="470"/>
      <c r="AIM12" s="470"/>
      <c r="AIN12" s="470"/>
      <c r="AIO12" s="470"/>
      <c r="AIP12" s="470"/>
      <c r="AIQ12" s="470"/>
      <c r="AIR12" s="470"/>
      <c r="AIS12" s="470"/>
      <c r="AIT12" s="470"/>
      <c r="AIU12" s="470"/>
      <c r="AIV12" s="470"/>
      <c r="AIW12" s="470"/>
      <c r="AIX12" s="470"/>
      <c r="AIY12" s="470"/>
      <c r="AIZ12" s="470"/>
      <c r="AJA12" s="470"/>
      <c r="AJB12" s="470"/>
      <c r="AJC12" s="470"/>
      <c r="AJD12" s="470"/>
      <c r="AJE12" s="470"/>
      <c r="AJF12" s="470"/>
      <c r="AJG12" s="470"/>
      <c r="AJH12" s="470"/>
      <c r="AJI12" s="470"/>
      <c r="AJJ12" s="470"/>
      <c r="AJK12" s="470"/>
      <c r="AJL12" s="470"/>
      <c r="AJM12" s="470"/>
      <c r="AJN12" s="470"/>
      <c r="AJO12" s="470"/>
      <c r="AJP12" s="470"/>
      <c r="AJQ12" s="470"/>
      <c r="AJR12" s="470"/>
      <c r="AJS12" s="470"/>
      <c r="AJT12" s="470"/>
      <c r="AJU12" s="470"/>
      <c r="AJV12" s="470"/>
      <c r="AJW12" s="470"/>
      <c r="AJX12" s="470"/>
      <c r="AJY12" s="470"/>
      <c r="AJZ12" s="470"/>
      <c r="AKA12" s="470"/>
      <c r="AKB12" s="470"/>
      <c r="AKC12" s="470"/>
      <c r="AKD12" s="470"/>
      <c r="AKE12" s="470"/>
      <c r="AKF12" s="470"/>
      <c r="AKG12" s="470"/>
      <c r="AKH12" s="470"/>
      <c r="AKI12" s="470"/>
      <c r="AKJ12" s="470"/>
      <c r="AKK12" s="470"/>
      <c r="AKL12" s="470"/>
      <c r="AKM12" s="470"/>
      <c r="AKN12" s="470"/>
      <c r="AKO12" s="470"/>
      <c r="AKP12" s="470"/>
      <c r="AKQ12" s="470"/>
      <c r="AKR12" s="470"/>
      <c r="AKS12" s="470"/>
      <c r="AKT12" s="470"/>
      <c r="AKU12" s="470"/>
      <c r="AKV12" s="470"/>
      <c r="AKW12" s="470"/>
      <c r="AKX12" s="470"/>
      <c r="AKY12" s="470"/>
      <c r="AKZ12" s="470"/>
      <c r="ALA12" s="470"/>
      <c r="ALB12" s="470"/>
      <c r="ALC12" s="470"/>
      <c r="ALD12" s="470"/>
      <c r="ALE12" s="470"/>
      <c r="ALF12" s="470"/>
      <c r="ALG12" s="470"/>
      <c r="ALH12" s="470"/>
      <c r="ALI12" s="470"/>
      <c r="ALJ12" s="470"/>
      <c r="ALK12" s="470"/>
      <c r="ALL12" s="470"/>
      <c r="ALM12" s="470"/>
      <c r="ALN12" s="470"/>
      <c r="ALO12" s="470"/>
      <c r="ALP12" s="470"/>
      <c r="ALQ12" s="470"/>
      <c r="ALR12" s="470"/>
      <c r="ALS12" s="470"/>
      <c r="ALT12" s="470"/>
      <c r="ALU12" s="470"/>
      <c r="ALV12" s="470"/>
      <c r="ALW12" s="470"/>
      <c r="ALX12" s="470"/>
      <c r="ALY12" s="470"/>
    </row>
    <row r="13" spans="1:1013">
      <c r="A13" s="521" t="str">
        <f>$A$7&amp;(RIGHT(A12,1)+1)</f>
        <v>B.6.5</v>
      </c>
      <c r="B13" s="573" t="s">
        <v>197</v>
      </c>
      <c r="C13" s="522"/>
      <c r="D13" s="523"/>
      <c r="E13" s="546"/>
      <c r="F13" s="546"/>
    </row>
    <row r="14" spans="1:1013" ht="63.75">
      <c r="A14" s="524"/>
      <c r="B14" s="572" t="s">
        <v>198</v>
      </c>
      <c r="C14" s="526" t="s">
        <v>28</v>
      </c>
      <c r="D14" s="441">
        <v>55</v>
      </c>
      <c r="E14" s="441"/>
      <c r="F14" s="441">
        <f>D14*E14</f>
        <v>0</v>
      </c>
    </row>
    <row r="15" spans="1:1013" s="469" customFormat="1" ht="51">
      <c r="A15" s="524"/>
      <c r="B15" s="568" t="s">
        <v>200</v>
      </c>
      <c r="C15" s="530" t="s">
        <v>28</v>
      </c>
      <c r="D15" s="440">
        <v>55</v>
      </c>
      <c r="E15" s="440"/>
      <c r="F15" s="440">
        <f>D15*E15</f>
        <v>0</v>
      </c>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0"/>
      <c r="CN15" s="470"/>
      <c r="CO15" s="470"/>
      <c r="CP15" s="470"/>
      <c r="CQ15" s="470"/>
      <c r="CR15" s="470"/>
      <c r="CS15" s="470"/>
      <c r="CT15" s="470"/>
      <c r="CU15" s="470"/>
      <c r="CV15" s="470"/>
      <c r="CW15" s="470"/>
      <c r="CX15" s="470"/>
      <c r="CY15" s="470"/>
      <c r="CZ15" s="470"/>
      <c r="DA15" s="470"/>
      <c r="DB15" s="470"/>
      <c r="DC15" s="470"/>
      <c r="DD15" s="470"/>
      <c r="DE15" s="470"/>
      <c r="DF15" s="470"/>
      <c r="DG15" s="470"/>
      <c r="DH15" s="470"/>
      <c r="DI15" s="470"/>
      <c r="DJ15" s="470"/>
      <c r="DK15" s="470"/>
      <c r="DL15" s="470"/>
      <c r="DM15" s="470"/>
      <c r="DN15" s="470"/>
      <c r="DO15" s="470"/>
      <c r="DP15" s="470"/>
      <c r="DQ15" s="470"/>
      <c r="DR15" s="470"/>
      <c r="DS15" s="470"/>
      <c r="DT15" s="470"/>
      <c r="DU15" s="470"/>
      <c r="DV15" s="470"/>
      <c r="DW15" s="470"/>
      <c r="DX15" s="470"/>
      <c r="DY15" s="470"/>
      <c r="DZ15" s="470"/>
      <c r="EA15" s="470"/>
      <c r="EB15" s="470"/>
      <c r="EC15" s="470"/>
      <c r="ED15" s="470"/>
      <c r="EE15" s="470"/>
      <c r="EF15" s="470"/>
      <c r="EG15" s="470"/>
      <c r="EH15" s="470"/>
      <c r="EI15" s="470"/>
      <c r="EJ15" s="470"/>
      <c r="EK15" s="470"/>
      <c r="EL15" s="470"/>
      <c r="EM15" s="470"/>
      <c r="EN15" s="470"/>
      <c r="EO15" s="470"/>
      <c r="EP15" s="470"/>
      <c r="EQ15" s="470"/>
      <c r="ER15" s="470"/>
      <c r="ES15" s="470"/>
      <c r="ET15" s="470"/>
      <c r="EU15" s="470"/>
      <c r="EV15" s="470"/>
      <c r="EW15" s="470"/>
      <c r="EX15" s="470"/>
      <c r="EY15" s="470"/>
      <c r="EZ15" s="470"/>
      <c r="FA15" s="470"/>
      <c r="FB15" s="470"/>
      <c r="FC15" s="470"/>
      <c r="FD15" s="470"/>
      <c r="FE15" s="470"/>
      <c r="FF15" s="470"/>
      <c r="FG15" s="470"/>
      <c r="FH15" s="470"/>
      <c r="FI15" s="470"/>
      <c r="FJ15" s="470"/>
      <c r="FK15" s="470"/>
      <c r="FL15" s="470"/>
      <c r="FM15" s="470"/>
      <c r="FN15" s="470"/>
      <c r="FO15" s="470"/>
      <c r="FP15" s="470"/>
      <c r="FQ15" s="470"/>
      <c r="FR15" s="470"/>
      <c r="FS15" s="470"/>
      <c r="FT15" s="470"/>
      <c r="FU15" s="470"/>
      <c r="FV15" s="470"/>
      <c r="FW15" s="470"/>
      <c r="FX15" s="470"/>
      <c r="FY15" s="470"/>
      <c r="FZ15" s="470"/>
      <c r="GA15" s="470"/>
      <c r="GB15" s="470"/>
      <c r="GC15" s="470"/>
      <c r="GD15" s="470"/>
      <c r="GE15" s="470"/>
      <c r="GF15" s="470"/>
      <c r="GG15" s="470"/>
      <c r="GH15" s="470"/>
      <c r="GI15" s="470"/>
      <c r="GJ15" s="470"/>
      <c r="GK15" s="470"/>
      <c r="GL15" s="470"/>
      <c r="GM15" s="470"/>
      <c r="GN15" s="470"/>
      <c r="GO15" s="470"/>
      <c r="GP15" s="470"/>
      <c r="GQ15" s="470"/>
      <c r="GR15" s="470"/>
      <c r="GS15" s="470"/>
      <c r="GT15" s="470"/>
      <c r="GU15" s="470"/>
      <c r="GV15" s="470"/>
      <c r="GW15" s="470"/>
      <c r="GX15" s="470"/>
      <c r="GY15" s="470"/>
      <c r="GZ15" s="470"/>
      <c r="HA15" s="470"/>
      <c r="HB15" s="470"/>
      <c r="HC15" s="470"/>
      <c r="HD15" s="470"/>
      <c r="HE15" s="470"/>
      <c r="HF15" s="470"/>
      <c r="HG15" s="470"/>
      <c r="HH15" s="470"/>
      <c r="HI15" s="470"/>
      <c r="HJ15" s="470"/>
      <c r="HK15" s="470"/>
      <c r="HL15" s="470"/>
      <c r="HM15" s="470"/>
      <c r="HN15" s="470"/>
      <c r="HO15" s="470"/>
      <c r="HP15" s="470"/>
      <c r="HQ15" s="470"/>
      <c r="HR15" s="470"/>
      <c r="HS15" s="470"/>
      <c r="HT15" s="470"/>
      <c r="HU15" s="470"/>
      <c r="HV15" s="470"/>
      <c r="HW15" s="470"/>
      <c r="HX15" s="470"/>
      <c r="HY15" s="470"/>
      <c r="HZ15" s="470"/>
      <c r="IA15" s="470"/>
      <c r="IB15" s="470"/>
      <c r="IC15" s="470"/>
      <c r="ID15" s="470"/>
      <c r="IE15" s="470"/>
      <c r="IF15" s="470"/>
      <c r="IG15" s="470"/>
      <c r="IH15" s="470"/>
      <c r="II15" s="470"/>
      <c r="IJ15" s="470"/>
      <c r="IK15" s="470"/>
      <c r="IL15" s="470"/>
      <c r="IM15" s="470"/>
      <c r="IN15" s="470"/>
      <c r="IO15" s="470"/>
      <c r="IP15" s="470"/>
      <c r="IQ15" s="470"/>
      <c r="IR15" s="470"/>
      <c r="IS15" s="470"/>
      <c r="IT15" s="470"/>
      <c r="IU15" s="470"/>
      <c r="IV15" s="470"/>
      <c r="IW15" s="470"/>
      <c r="IX15" s="470"/>
      <c r="IY15" s="470"/>
      <c r="IZ15" s="470"/>
      <c r="JA15" s="470"/>
      <c r="JB15" s="470"/>
      <c r="JC15" s="470"/>
      <c r="JD15" s="470"/>
      <c r="JE15" s="470"/>
      <c r="JF15" s="470"/>
      <c r="JG15" s="470"/>
      <c r="JH15" s="470"/>
      <c r="JI15" s="470"/>
      <c r="JJ15" s="470"/>
      <c r="JK15" s="470"/>
      <c r="JL15" s="470"/>
      <c r="JM15" s="470"/>
      <c r="JN15" s="470"/>
      <c r="JO15" s="470"/>
      <c r="JP15" s="470"/>
      <c r="JQ15" s="470"/>
      <c r="JR15" s="470"/>
      <c r="JS15" s="470"/>
      <c r="JT15" s="470"/>
      <c r="JU15" s="470"/>
      <c r="JV15" s="470"/>
      <c r="JW15" s="470"/>
      <c r="JX15" s="470"/>
      <c r="JY15" s="470"/>
      <c r="JZ15" s="470"/>
      <c r="KA15" s="470"/>
      <c r="KB15" s="470"/>
      <c r="KC15" s="470"/>
      <c r="KD15" s="470"/>
      <c r="KE15" s="470"/>
      <c r="KF15" s="470"/>
      <c r="KG15" s="470"/>
      <c r="KH15" s="470"/>
      <c r="KI15" s="470"/>
      <c r="KJ15" s="470"/>
      <c r="KK15" s="470"/>
      <c r="KL15" s="470"/>
      <c r="KM15" s="470"/>
      <c r="KN15" s="470"/>
      <c r="KO15" s="470"/>
      <c r="KP15" s="470"/>
      <c r="KQ15" s="470"/>
      <c r="KR15" s="470"/>
      <c r="KS15" s="470"/>
      <c r="KT15" s="470"/>
      <c r="KU15" s="470"/>
      <c r="KV15" s="470"/>
      <c r="KW15" s="470"/>
      <c r="KX15" s="470"/>
      <c r="KY15" s="470"/>
      <c r="KZ15" s="470"/>
      <c r="LA15" s="470"/>
      <c r="LB15" s="470"/>
      <c r="LC15" s="470"/>
      <c r="LD15" s="470"/>
      <c r="LE15" s="470"/>
      <c r="LF15" s="470"/>
      <c r="LG15" s="470"/>
      <c r="LH15" s="470"/>
      <c r="LI15" s="470"/>
      <c r="LJ15" s="470"/>
      <c r="LK15" s="470"/>
      <c r="LL15" s="470"/>
      <c r="LM15" s="470"/>
      <c r="LN15" s="470"/>
      <c r="LO15" s="470"/>
      <c r="LP15" s="470"/>
      <c r="LQ15" s="470"/>
      <c r="LR15" s="470"/>
      <c r="LS15" s="470"/>
      <c r="LT15" s="470"/>
      <c r="LU15" s="470"/>
      <c r="LV15" s="470"/>
      <c r="LW15" s="470"/>
      <c r="LX15" s="470"/>
      <c r="LY15" s="470"/>
      <c r="LZ15" s="470"/>
      <c r="MA15" s="470"/>
      <c r="MB15" s="470"/>
      <c r="MC15" s="470"/>
      <c r="MD15" s="470"/>
      <c r="ME15" s="470"/>
      <c r="MF15" s="470"/>
      <c r="MG15" s="470"/>
      <c r="MH15" s="470"/>
      <c r="MI15" s="470"/>
      <c r="MJ15" s="470"/>
      <c r="MK15" s="470"/>
      <c r="ML15" s="470"/>
      <c r="MM15" s="470"/>
      <c r="MN15" s="470"/>
      <c r="MO15" s="470"/>
      <c r="MP15" s="470"/>
      <c r="MQ15" s="470"/>
      <c r="MR15" s="470"/>
      <c r="MS15" s="470"/>
      <c r="MT15" s="470"/>
      <c r="MU15" s="470"/>
      <c r="MV15" s="470"/>
      <c r="MW15" s="470"/>
      <c r="MX15" s="470"/>
      <c r="MY15" s="470"/>
      <c r="MZ15" s="470"/>
      <c r="NA15" s="470"/>
      <c r="NB15" s="470"/>
      <c r="NC15" s="470"/>
      <c r="ND15" s="470"/>
      <c r="NE15" s="470"/>
      <c r="NF15" s="470"/>
      <c r="NG15" s="470"/>
      <c r="NH15" s="470"/>
      <c r="NI15" s="470"/>
      <c r="NJ15" s="470"/>
      <c r="NK15" s="470"/>
      <c r="NL15" s="470"/>
      <c r="NM15" s="470"/>
      <c r="NN15" s="470"/>
      <c r="NO15" s="470"/>
      <c r="NP15" s="470"/>
      <c r="NQ15" s="470"/>
      <c r="NR15" s="470"/>
      <c r="NS15" s="470"/>
      <c r="NT15" s="470"/>
      <c r="NU15" s="470"/>
      <c r="NV15" s="470"/>
      <c r="NW15" s="470"/>
      <c r="NX15" s="470"/>
      <c r="NY15" s="470"/>
      <c r="NZ15" s="470"/>
      <c r="OA15" s="470"/>
      <c r="OB15" s="470"/>
      <c r="OC15" s="470"/>
      <c r="OD15" s="470"/>
      <c r="OE15" s="470"/>
      <c r="OF15" s="470"/>
      <c r="OG15" s="470"/>
      <c r="OH15" s="470"/>
      <c r="OI15" s="470"/>
      <c r="OJ15" s="470"/>
      <c r="OK15" s="470"/>
      <c r="OL15" s="470"/>
      <c r="OM15" s="470"/>
      <c r="ON15" s="470"/>
      <c r="OO15" s="470"/>
      <c r="OP15" s="470"/>
      <c r="OQ15" s="470"/>
      <c r="OR15" s="470"/>
      <c r="OS15" s="470"/>
      <c r="OT15" s="470"/>
      <c r="OU15" s="470"/>
      <c r="OV15" s="470"/>
      <c r="OW15" s="470"/>
      <c r="OX15" s="470"/>
      <c r="OY15" s="470"/>
      <c r="OZ15" s="470"/>
      <c r="PA15" s="470"/>
      <c r="PB15" s="470"/>
      <c r="PC15" s="470"/>
      <c r="PD15" s="470"/>
      <c r="PE15" s="470"/>
      <c r="PF15" s="470"/>
      <c r="PG15" s="470"/>
      <c r="PH15" s="470"/>
      <c r="PI15" s="470"/>
      <c r="PJ15" s="470"/>
      <c r="PK15" s="470"/>
      <c r="PL15" s="470"/>
      <c r="PM15" s="470"/>
      <c r="PN15" s="470"/>
      <c r="PO15" s="470"/>
      <c r="PP15" s="470"/>
      <c r="PQ15" s="470"/>
      <c r="PR15" s="470"/>
      <c r="PS15" s="470"/>
      <c r="PT15" s="470"/>
      <c r="PU15" s="470"/>
      <c r="PV15" s="470"/>
      <c r="PW15" s="470"/>
      <c r="PX15" s="470"/>
      <c r="PY15" s="470"/>
      <c r="PZ15" s="470"/>
      <c r="QA15" s="470"/>
      <c r="QB15" s="470"/>
      <c r="QC15" s="470"/>
      <c r="QD15" s="470"/>
      <c r="QE15" s="470"/>
      <c r="QF15" s="470"/>
      <c r="QG15" s="470"/>
      <c r="QH15" s="470"/>
      <c r="QI15" s="470"/>
      <c r="QJ15" s="470"/>
      <c r="QK15" s="470"/>
      <c r="QL15" s="470"/>
      <c r="QM15" s="470"/>
      <c r="QN15" s="470"/>
      <c r="QO15" s="470"/>
      <c r="QP15" s="470"/>
      <c r="QQ15" s="470"/>
      <c r="QR15" s="470"/>
      <c r="QS15" s="470"/>
      <c r="QT15" s="470"/>
      <c r="QU15" s="470"/>
      <c r="QV15" s="470"/>
      <c r="QW15" s="470"/>
      <c r="QX15" s="470"/>
      <c r="QY15" s="470"/>
      <c r="QZ15" s="470"/>
      <c r="RA15" s="470"/>
      <c r="RB15" s="470"/>
      <c r="RC15" s="470"/>
      <c r="RD15" s="470"/>
      <c r="RE15" s="470"/>
      <c r="RF15" s="470"/>
      <c r="RG15" s="470"/>
      <c r="RH15" s="470"/>
      <c r="RI15" s="470"/>
      <c r="RJ15" s="470"/>
      <c r="RK15" s="470"/>
      <c r="RL15" s="470"/>
      <c r="RM15" s="470"/>
      <c r="RN15" s="470"/>
      <c r="RO15" s="470"/>
      <c r="RP15" s="470"/>
      <c r="RQ15" s="470"/>
      <c r="RR15" s="470"/>
      <c r="RS15" s="470"/>
      <c r="RT15" s="470"/>
      <c r="RU15" s="470"/>
      <c r="RV15" s="470"/>
      <c r="RW15" s="470"/>
      <c r="RX15" s="470"/>
      <c r="RY15" s="470"/>
      <c r="RZ15" s="470"/>
      <c r="SA15" s="470"/>
      <c r="SB15" s="470"/>
      <c r="SC15" s="470"/>
      <c r="SD15" s="470"/>
      <c r="SE15" s="470"/>
      <c r="SF15" s="470"/>
      <c r="SG15" s="470"/>
      <c r="SH15" s="470"/>
      <c r="SI15" s="470"/>
      <c r="SJ15" s="470"/>
      <c r="SK15" s="470"/>
      <c r="SL15" s="470"/>
      <c r="SM15" s="470"/>
      <c r="SN15" s="470"/>
      <c r="SO15" s="470"/>
      <c r="SP15" s="470"/>
      <c r="SQ15" s="470"/>
      <c r="SR15" s="470"/>
      <c r="SS15" s="470"/>
      <c r="ST15" s="470"/>
      <c r="SU15" s="470"/>
      <c r="SV15" s="470"/>
      <c r="SW15" s="470"/>
      <c r="SX15" s="470"/>
      <c r="SY15" s="470"/>
      <c r="SZ15" s="470"/>
      <c r="TA15" s="470"/>
      <c r="TB15" s="470"/>
      <c r="TC15" s="470"/>
      <c r="TD15" s="470"/>
      <c r="TE15" s="470"/>
      <c r="TF15" s="470"/>
      <c r="TG15" s="470"/>
      <c r="TH15" s="470"/>
      <c r="TI15" s="470"/>
      <c r="TJ15" s="470"/>
      <c r="TK15" s="470"/>
      <c r="TL15" s="470"/>
      <c r="TM15" s="470"/>
      <c r="TN15" s="470"/>
      <c r="TO15" s="470"/>
      <c r="TP15" s="470"/>
      <c r="TQ15" s="470"/>
      <c r="TR15" s="470"/>
      <c r="TS15" s="470"/>
      <c r="TT15" s="470"/>
      <c r="TU15" s="470"/>
      <c r="TV15" s="470"/>
      <c r="TW15" s="470"/>
      <c r="TX15" s="470"/>
      <c r="TY15" s="470"/>
      <c r="TZ15" s="470"/>
      <c r="UA15" s="470"/>
      <c r="UB15" s="470"/>
      <c r="UC15" s="470"/>
      <c r="UD15" s="470"/>
      <c r="UE15" s="470"/>
      <c r="UF15" s="470"/>
      <c r="UG15" s="470"/>
      <c r="UH15" s="470"/>
      <c r="UI15" s="470"/>
      <c r="UJ15" s="470"/>
      <c r="UK15" s="470"/>
      <c r="UL15" s="470"/>
      <c r="UM15" s="470"/>
      <c r="UN15" s="470"/>
      <c r="UO15" s="470"/>
      <c r="UP15" s="470"/>
      <c r="UQ15" s="470"/>
      <c r="UR15" s="470"/>
      <c r="US15" s="470"/>
      <c r="UT15" s="470"/>
      <c r="UU15" s="470"/>
      <c r="UV15" s="470"/>
      <c r="UW15" s="470"/>
      <c r="UX15" s="470"/>
      <c r="UY15" s="470"/>
      <c r="UZ15" s="470"/>
      <c r="VA15" s="470"/>
      <c r="VB15" s="470"/>
      <c r="VC15" s="470"/>
      <c r="VD15" s="470"/>
      <c r="VE15" s="470"/>
      <c r="VF15" s="470"/>
      <c r="VG15" s="470"/>
      <c r="VH15" s="470"/>
      <c r="VI15" s="470"/>
      <c r="VJ15" s="470"/>
      <c r="VK15" s="470"/>
      <c r="VL15" s="470"/>
      <c r="VM15" s="470"/>
      <c r="VN15" s="470"/>
      <c r="VO15" s="470"/>
      <c r="VP15" s="470"/>
      <c r="VQ15" s="470"/>
      <c r="VR15" s="470"/>
      <c r="VS15" s="470"/>
      <c r="VT15" s="470"/>
      <c r="VU15" s="470"/>
      <c r="VV15" s="470"/>
      <c r="VW15" s="470"/>
      <c r="VX15" s="470"/>
      <c r="VY15" s="470"/>
      <c r="VZ15" s="470"/>
      <c r="WA15" s="470"/>
      <c r="WB15" s="470"/>
      <c r="WC15" s="470"/>
      <c r="WD15" s="470"/>
      <c r="WE15" s="470"/>
      <c r="WF15" s="470"/>
      <c r="WG15" s="470"/>
      <c r="WH15" s="470"/>
      <c r="WI15" s="470"/>
      <c r="WJ15" s="470"/>
      <c r="WK15" s="470"/>
      <c r="WL15" s="470"/>
      <c r="WM15" s="470"/>
      <c r="WN15" s="470"/>
      <c r="WO15" s="470"/>
      <c r="WP15" s="470"/>
      <c r="WQ15" s="470"/>
      <c r="WR15" s="470"/>
      <c r="WS15" s="470"/>
      <c r="WT15" s="470"/>
      <c r="WU15" s="470"/>
      <c r="WV15" s="470"/>
      <c r="WW15" s="470"/>
      <c r="WX15" s="470"/>
      <c r="WY15" s="470"/>
      <c r="WZ15" s="470"/>
      <c r="XA15" s="470"/>
      <c r="XB15" s="470"/>
      <c r="XC15" s="470"/>
      <c r="XD15" s="470"/>
      <c r="XE15" s="470"/>
      <c r="XF15" s="470"/>
      <c r="XG15" s="470"/>
      <c r="XH15" s="470"/>
      <c r="XI15" s="470"/>
      <c r="XJ15" s="470"/>
      <c r="XK15" s="470"/>
      <c r="XL15" s="470"/>
      <c r="XM15" s="470"/>
      <c r="XN15" s="470"/>
      <c r="XO15" s="470"/>
      <c r="XP15" s="470"/>
      <c r="XQ15" s="470"/>
      <c r="XR15" s="470"/>
      <c r="XS15" s="470"/>
      <c r="XT15" s="470"/>
      <c r="XU15" s="470"/>
      <c r="XV15" s="470"/>
      <c r="XW15" s="470"/>
      <c r="XX15" s="470"/>
      <c r="XY15" s="470"/>
      <c r="XZ15" s="470"/>
      <c r="YA15" s="470"/>
      <c r="YB15" s="470"/>
      <c r="YC15" s="470"/>
      <c r="YD15" s="470"/>
      <c r="YE15" s="470"/>
      <c r="YF15" s="470"/>
      <c r="YG15" s="470"/>
      <c r="YH15" s="470"/>
      <c r="YI15" s="470"/>
      <c r="YJ15" s="470"/>
      <c r="YK15" s="470"/>
      <c r="YL15" s="470"/>
      <c r="YM15" s="470"/>
      <c r="YN15" s="470"/>
      <c r="YO15" s="470"/>
      <c r="YP15" s="470"/>
      <c r="YQ15" s="470"/>
      <c r="YR15" s="470"/>
      <c r="YS15" s="470"/>
      <c r="YT15" s="470"/>
      <c r="YU15" s="470"/>
      <c r="YV15" s="470"/>
      <c r="YW15" s="470"/>
      <c r="YX15" s="470"/>
      <c r="YY15" s="470"/>
      <c r="YZ15" s="470"/>
      <c r="ZA15" s="470"/>
      <c r="ZB15" s="470"/>
      <c r="ZC15" s="470"/>
      <c r="ZD15" s="470"/>
      <c r="ZE15" s="470"/>
      <c r="ZF15" s="470"/>
      <c r="ZG15" s="470"/>
      <c r="ZH15" s="470"/>
      <c r="ZI15" s="470"/>
      <c r="ZJ15" s="470"/>
      <c r="ZK15" s="470"/>
      <c r="ZL15" s="470"/>
      <c r="ZM15" s="470"/>
      <c r="ZN15" s="470"/>
      <c r="ZO15" s="470"/>
      <c r="ZP15" s="470"/>
      <c r="ZQ15" s="470"/>
      <c r="ZR15" s="470"/>
      <c r="ZS15" s="470"/>
      <c r="ZT15" s="470"/>
      <c r="ZU15" s="470"/>
      <c r="ZV15" s="470"/>
      <c r="ZW15" s="470"/>
      <c r="ZX15" s="470"/>
      <c r="ZY15" s="470"/>
      <c r="ZZ15" s="470"/>
      <c r="AAA15" s="470"/>
      <c r="AAB15" s="470"/>
      <c r="AAC15" s="470"/>
      <c r="AAD15" s="470"/>
      <c r="AAE15" s="470"/>
      <c r="AAF15" s="470"/>
      <c r="AAG15" s="470"/>
      <c r="AAH15" s="470"/>
      <c r="AAI15" s="470"/>
      <c r="AAJ15" s="470"/>
      <c r="AAK15" s="470"/>
      <c r="AAL15" s="470"/>
      <c r="AAM15" s="470"/>
      <c r="AAN15" s="470"/>
      <c r="AAO15" s="470"/>
      <c r="AAP15" s="470"/>
      <c r="AAQ15" s="470"/>
      <c r="AAR15" s="470"/>
      <c r="AAS15" s="470"/>
      <c r="AAT15" s="470"/>
      <c r="AAU15" s="470"/>
      <c r="AAV15" s="470"/>
      <c r="AAW15" s="470"/>
      <c r="AAX15" s="470"/>
      <c r="AAY15" s="470"/>
      <c r="AAZ15" s="470"/>
      <c r="ABA15" s="470"/>
      <c r="ABB15" s="470"/>
      <c r="ABC15" s="470"/>
      <c r="ABD15" s="470"/>
      <c r="ABE15" s="470"/>
      <c r="ABF15" s="470"/>
      <c r="ABG15" s="470"/>
      <c r="ABH15" s="470"/>
      <c r="ABI15" s="470"/>
      <c r="ABJ15" s="470"/>
      <c r="ABK15" s="470"/>
      <c r="ABL15" s="470"/>
      <c r="ABM15" s="470"/>
      <c r="ABN15" s="470"/>
      <c r="ABO15" s="470"/>
      <c r="ABP15" s="470"/>
      <c r="ABQ15" s="470"/>
      <c r="ABR15" s="470"/>
      <c r="ABS15" s="470"/>
      <c r="ABT15" s="470"/>
      <c r="ABU15" s="470"/>
      <c r="ABV15" s="470"/>
      <c r="ABW15" s="470"/>
      <c r="ABX15" s="470"/>
      <c r="ABY15" s="470"/>
      <c r="ABZ15" s="470"/>
      <c r="ACA15" s="470"/>
      <c r="ACB15" s="470"/>
      <c r="ACC15" s="470"/>
      <c r="ACD15" s="470"/>
      <c r="ACE15" s="470"/>
      <c r="ACF15" s="470"/>
      <c r="ACG15" s="470"/>
      <c r="ACH15" s="470"/>
      <c r="ACI15" s="470"/>
      <c r="ACJ15" s="470"/>
      <c r="ACK15" s="470"/>
      <c r="ACL15" s="470"/>
      <c r="ACM15" s="470"/>
      <c r="ACN15" s="470"/>
      <c r="ACO15" s="470"/>
      <c r="ACP15" s="470"/>
      <c r="ACQ15" s="470"/>
      <c r="ACR15" s="470"/>
      <c r="ACS15" s="470"/>
      <c r="ACT15" s="470"/>
      <c r="ACU15" s="470"/>
      <c r="ACV15" s="470"/>
      <c r="ACW15" s="470"/>
      <c r="ACX15" s="470"/>
      <c r="ACY15" s="470"/>
      <c r="ACZ15" s="470"/>
      <c r="ADA15" s="470"/>
      <c r="ADB15" s="470"/>
      <c r="ADC15" s="470"/>
      <c r="ADD15" s="470"/>
      <c r="ADE15" s="470"/>
      <c r="ADF15" s="470"/>
      <c r="ADG15" s="470"/>
      <c r="ADH15" s="470"/>
      <c r="ADI15" s="470"/>
      <c r="ADJ15" s="470"/>
      <c r="ADK15" s="470"/>
      <c r="ADL15" s="470"/>
      <c r="ADM15" s="470"/>
      <c r="ADN15" s="470"/>
      <c r="ADO15" s="470"/>
      <c r="ADP15" s="470"/>
      <c r="ADQ15" s="470"/>
      <c r="ADR15" s="470"/>
      <c r="ADS15" s="470"/>
      <c r="ADT15" s="470"/>
      <c r="ADU15" s="470"/>
      <c r="ADV15" s="470"/>
      <c r="ADW15" s="470"/>
      <c r="ADX15" s="470"/>
      <c r="ADY15" s="470"/>
      <c r="ADZ15" s="470"/>
      <c r="AEA15" s="470"/>
      <c r="AEB15" s="470"/>
      <c r="AEC15" s="470"/>
      <c r="AED15" s="470"/>
      <c r="AEE15" s="470"/>
      <c r="AEF15" s="470"/>
      <c r="AEG15" s="470"/>
      <c r="AEH15" s="470"/>
      <c r="AEI15" s="470"/>
      <c r="AEJ15" s="470"/>
      <c r="AEK15" s="470"/>
      <c r="AEL15" s="470"/>
      <c r="AEM15" s="470"/>
      <c r="AEN15" s="470"/>
      <c r="AEO15" s="470"/>
      <c r="AEP15" s="470"/>
      <c r="AEQ15" s="470"/>
      <c r="AER15" s="470"/>
      <c r="AES15" s="470"/>
      <c r="AET15" s="470"/>
      <c r="AEU15" s="470"/>
      <c r="AEV15" s="470"/>
      <c r="AEW15" s="470"/>
      <c r="AEX15" s="470"/>
      <c r="AEY15" s="470"/>
      <c r="AEZ15" s="470"/>
      <c r="AFA15" s="470"/>
      <c r="AFB15" s="470"/>
      <c r="AFC15" s="470"/>
      <c r="AFD15" s="470"/>
      <c r="AFE15" s="470"/>
      <c r="AFF15" s="470"/>
      <c r="AFG15" s="470"/>
      <c r="AFH15" s="470"/>
      <c r="AFI15" s="470"/>
      <c r="AFJ15" s="470"/>
      <c r="AFK15" s="470"/>
      <c r="AFL15" s="470"/>
      <c r="AFM15" s="470"/>
      <c r="AFN15" s="470"/>
      <c r="AFO15" s="470"/>
      <c r="AFP15" s="470"/>
      <c r="AFQ15" s="470"/>
      <c r="AFR15" s="470"/>
      <c r="AFS15" s="470"/>
      <c r="AFT15" s="470"/>
      <c r="AFU15" s="470"/>
      <c r="AFV15" s="470"/>
      <c r="AFW15" s="470"/>
      <c r="AFX15" s="470"/>
      <c r="AFY15" s="470"/>
      <c r="AFZ15" s="470"/>
      <c r="AGA15" s="470"/>
      <c r="AGB15" s="470"/>
      <c r="AGC15" s="470"/>
      <c r="AGD15" s="470"/>
      <c r="AGE15" s="470"/>
      <c r="AGF15" s="470"/>
      <c r="AGG15" s="470"/>
      <c r="AGH15" s="470"/>
      <c r="AGI15" s="470"/>
      <c r="AGJ15" s="470"/>
      <c r="AGK15" s="470"/>
      <c r="AGL15" s="470"/>
      <c r="AGM15" s="470"/>
      <c r="AGN15" s="470"/>
      <c r="AGO15" s="470"/>
      <c r="AGP15" s="470"/>
      <c r="AGQ15" s="470"/>
      <c r="AGR15" s="470"/>
      <c r="AGS15" s="470"/>
      <c r="AGT15" s="470"/>
      <c r="AGU15" s="470"/>
      <c r="AGV15" s="470"/>
      <c r="AGW15" s="470"/>
      <c r="AGX15" s="470"/>
      <c r="AGY15" s="470"/>
      <c r="AGZ15" s="470"/>
      <c r="AHA15" s="470"/>
      <c r="AHB15" s="470"/>
      <c r="AHC15" s="470"/>
      <c r="AHD15" s="470"/>
      <c r="AHE15" s="470"/>
      <c r="AHF15" s="470"/>
      <c r="AHG15" s="470"/>
      <c r="AHH15" s="470"/>
      <c r="AHI15" s="470"/>
      <c r="AHJ15" s="470"/>
      <c r="AHK15" s="470"/>
      <c r="AHL15" s="470"/>
      <c r="AHM15" s="470"/>
      <c r="AHN15" s="470"/>
      <c r="AHO15" s="470"/>
      <c r="AHP15" s="470"/>
      <c r="AHQ15" s="470"/>
      <c r="AHR15" s="470"/>
      <c r="AHS15" s="470"/>
      <c r="AHT15" s="470"/>
      <c r="AHU15" s="470"/>
      <c r="AHV15" s="470"/>
      <c r="AHW15" s="470"/>
      <c r="AHX15" s="470"/>
      <c r="AHY15" s="470"/>
      <c r="AHZ15" s="470"/>
      <c r="AIA15" s="470"/>
      <c r="AIB15" s="470"/>
      <c r="AIC15" s="470"/>
      <c r="AID15" s="470"/>
      <c r="AIE15" s="470"/>
      <c r="AIF15" s="470"/>
      <c r="AIG15" s="470"/>
      <c r="AIH15" s="470"/>
      <c r="AII15" s="470"/>
      <c r="AIJ15" s="470"/>
      <c r="AIK15" s="470"/>
      <c r="AIL15" s="470"/>
      <c r="AIM15" s="470"/>
      <c r="AIN15" s="470"/>
      <c r="AIO15" s="470"/>
      <c r="AIP15" s="470"/>
      <c r="AIQ15" s="470"/>
      <c r="AIR15" s="470"/>
      <c r="AIS15" s="470"/>
      <c r="AIT15" s="470"/>
      <c r="AIU15" s="470"/>
      <c r="AIV15" s="470"/>
      <c r="AIW15" s="470"/>
      <c r="AIX15" s="470"/>
      <c r="AIY15" s="470"/>
      <c r="AIZ15" s="470"/>
      <c r="AJA15" s="470"/>
      <c r="AJB15" s="470"/>
      <c r="AJC15" s="470"/>
      <c r="AJD15" s="470"/>
      <c r="AJE15" s="470"/>
      <c r="AJF15" s="470"/>
      <c r="AJG15" s="470"/>
      <c r="AJH15" s="470"/>
      <c r="AJI15" s="470"/>
      <c r="AJJ15" s="470"/>
      <c r="AJK15" s="470"/>
      <c r="AJL15" s="470"/>
      <c r="AJM15" s="470"/>
      <c r="AJN15" s="470"/>
      <c r="AJO15" s="470"/>
      <c r="AJP15" s="470"/>
      <c r="AJQ15" s="470"/>
      <c r="AJR15" s="470"/>
      <c r="AJS15" s="470"/>
      <c r="AJT15" s="470"/>
      <c r="AJU15" s="470"/>
      <c r="AJV15" s="470"/>
      <c r="AJW15" s="470"/>
      <c r="AJX15" s="470"/>
      <c r="AJY15" s="470"/>
      <c r="AJZ15" s="470"/>
      <c r="AKA15" s="470"/>
      <c r="AKB15" s="470"/>
      <c r="AKC15" s="470"/>
      <c r="AKD15" s="470"/>
      <c r="AKE15" s="470"/>
      <c r="AKF15" s="470"/>
      <c r="AKG15" s="470"/>
      <c r="AKH15" s="470"/>
      <c r="AKI15" s="470"/>
      <c r="AKJ15" s="470"/>
      <c r="AKK15" s="470"/>
      <c r="AKL15" s="470"/>
      <c r="AKM15" s="470"/>
      <c r="AKN15" s="470"/>
      <c r="AKO15" s="470"/>
      <c r="AKP15" s="470"/>
      <c r="AKQ15" s="470"/>
      <c r="AKR15" s="470"/>
      <c r="AKS15" s="470"/>
      <c r="AKT15" s="470"/>
      <c r="AKU15" s="470"/>
      <c r="AKV15" s="470"/>
      <c r="AKW15" s="470"/>
      <c r="AKX15" s="470"/>
      <c r="AKY15" s="470"/>
      <c r="AKZ15" s="470"/>
      <c r="ALA15" s="470"/>
      <c r="ALB15" s="470"/>
      <c r="ALC15" s="470"/>
      <c r="ALD15" s="470"/>
      <c r="ALE15" s="470"/>
      <c r="ALF15" s="470"/>
      <c r="ALG15" s="470"/>
      <c r="ALH15" s="470"/>
      <c r="ALI15" s="470"/>
      <c r="ALJ15" s="470"/>
      <c r="ALK15" s="470"/>
      <c r="ALL15" s="470"/>
      <c r="ALM15" s="470"/>
      <c r="ALN15" s="470"/>
      <c r="ALO15" s="470"/>
      <c r="ALP15" s="470"/>
      <c r="ALQ15" s="470"/>
      <c r="ALR15" s="470"/>
      <c r="ALS15" s="470"/>
      <c r="ALT15" s="470"/>
      <c r="ALU15" s="470"/>
      <c r="ALV15" s="470"/>
      <c r="ALW15" s="470"/>
      <c r="ALX15" s="470"/>
      <c r="ALY15" s="470"/>
    </row>
    <row r="16" spans="1:1013" ht="63.75">
      <c r="A16" s="524"/>
      <c r="B16" s="572" t="s">
        <v>283</v>
      </c>
      <c r="C16" s="526" t="s">
        <v>28</v>
      </c>
      <c r="D16" s="441">
        <v>12</v>
      </c>
      <c r="E16" s="441"/>
      <c r="F16" s="441">
        <f>D16*E16</f>
        <v>0</v>
      </c>
    </row>
    <row r="17" spans="1:1013" s="469" customFormat="1" ht="51">
      <c r="A17" s="528"/>
      <c r="B17" s="568" t="s">
        <v>199</v>
      </c>
      <c r="C17" s="530" t="s">
        <v>28</v>
      </c>
      <c r="D17" s="440">
        <v>12</v>
      </c>
      <c r="E17" s="440"/>
      <c r="F17" s="440">
        <f>D17*E17</f>
        <v>0</v>
      </c>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0"/>
      <c r="CO17" s="470"/>
      <c r="CP17" s="470"/>
      <c r="CQ17" s="470"/>
      <c r="CR17" s="470"/>
      <c r="CS17" s="470"/>
      <c r="CT17" s="470"/>
      <c r="CU17" s="470"/>
      <c r="CV17" s="470"/>
      <c r="CW17" s="470"/>
      <c r="CX17" s="470"/>
      <c r="CY17" s="470"/>
      <c r="CZ17" s="470"/>
      <c r="DA17" s="470"/>
      <c r="DB17" s="470"/>
      <c r="DC17" s="470"/>
      <c r="DD17" s="470"/>
      <c r="DE17" s="470"/>
      <c r="DF17" s="470"/>
      <c r="DG17" s="470"/>
      <c r="DH17" s="470"/>
      <c r="DI17" s="470"/>
      <c r="DJ17" s="470"/>
      <c r="DK17" s="470"/>
      <c r="DL17" s="470"/>
      <c r="DM17" s="470"/>
      <c r="DN17" s="470"/>
      <c r="DO17" s="470"/>
      <c r="DP17" s="470"/>
      <c r="DQ17" s="470"/>
      <c r="DR17" s="470"/>
      <c r="DS17" s="470"/>
      <c r="DT17" s="470"/>
      <c r="DU17" s="470"/>
      <c r="DV17" s="470"/>
      <c r="DW17" s="470"/>
      <c r="DX17" s="470"/>
      <c r="DY17" s="470"/>
      <c r="DZ17" s="470"/>
      <c r="EA17" s="470"/>
      <c r="EB17" s="470"/>
      <c r="EC17" s="470"/>
      <c r="ED17" s="470"/>
      <c r="EE17" s="470"/>
      <c r="EF17" s="470"/>
      <c r="EG17" s="470"/>
      <c r="EH17" s="470"/>
      <c r="EI17" s="470"/>
      <c r="EJ17" s="470"/>
      <c r="EK17" s="470"/>
      <c r="EL17" s="470"/>
      <c r="EM17" s="470"/>
      <c r="EN17" s="470"/>
      <c r="EO17" s="470"/>
      <c r="EP17" s="470"/>
      <c r="EQ17" s="470"/>
      <c r="ER17" s="470"/>
      <c r="ES17" s="470"/>
      <c r="ET17" s="470"/>
      <c r="EU17" s="470"/>
      <c r="EV17" s="470"/>
      <c r="EW17" s="470"/>
      <c r="EX17" s="470"/>
      <c r="EY17" s="470"/>
      <c r="EZ17" s="470"/>
      <c r="FA17" s="470"/>
      <c r="FB17" s="470"/>
      <c r="FC17" s="470"/>
      <c r="FD17" s="470"/>
      <c r="FE17" s="470"/>
      <c r="FF17" s="470"/>
      <c r="FG17" s="470"/>
      <c r="FH17" s="470"/>
      <c r="FI17" s="470"/>
      <c r="FJ17" s="470"/>
      <c r="FK17" s="470"/>
      <c r="FL17" s="470"/>
      <c r="FM17" s="470"/>
      <c r="FN17" s="470"/>
      <c r="FO17" s="470"/>
      <c r="FP17" s="470"/>
      <c r="FQ17" s="470"/>
      <c r="FR17" s="470"/>
      <c r="FS17" s="470"/>
      <c r="FT17" s="470"/>
      <c r="FU17" s="470"/>
      <c r="FV17" s="470"/>
      <c r="FW17" s="470"/>
      <c r="FX17" s="470"/>
      <c r="FY17" s="470"/>
      <c r="FZ17" s="470"/>
      <c r="GA17" s="470"/>
      <c r="GB17" s="470"/>
      <c r="GC17" s="470"/>
      <c r="GD17" s="470"/>
      <c r="GE17" s="470"/>
      <c r="GF17" s="470"/>
      <c r="GG17" s="470"/>
      <c r="GH17" s="470"/>
      <c r="GI17" s="470"/>
      <c r="GJ17" s="470"/>
      <c r="GK17" s="470"/>
      <c r="GL17" s="470"/>
      <c r="GM17" s="470"/>
      <c r="GN17" s="470"/>
      <c r="GO17" s="470"/>
      <c r="GP17" s="470"/>
      <c r="GQ17" s="470"/>
      <c r="GR17" s="470"/>
      <c r="GS17" s="470"/>
      <c r="GT17" s="470"/>
      <c r="GU17" s="470"/>
      <c r="GV17" s="470"/>
      <c r="GW17" s="470"/>
      <c r="GX17" s="470"/>
      <c r="GY17" s="470"/>
      <c r="GZ17" s="470"/>
      <c r="HA17" s="470"/>
      <c r="HB17" s="470"/>
      <c r="HC17" s="470"/>
      <c r="HD17" s="470"/>
      <c r="HE17" s="470"/>
      <c r="HF17" s="470"/>
      <c r="HG17" s="470"/>
      <c r="HH17" s="470"/>
      <c r="HI17" s="470"/>
      <c r="HJ17" s="470"/>
      <c r="HK17" s="470"/>
      <c r="HL17" s="470"/>
      <c r="HM17" s="470"/>
      <c r="HN17" s="470"/>
      <c r="HO17" s="470"/>
      <c r="HP17" s="470"/>
      <c r="HQ17" s="470"/>
      <c r="HR17" s="470"/>
      <c r="HS17" s="470"/>
      <c r="HT17" s="470"/>
      <c r="HU17" s="470"/>
      <c r="HV17" s="470"/>
      <c r="HW17" s="470"/>
      <c r="HX17" s="470"/>
      <c r="HY17" s="470"/>
      <c r="HZ17" s="470"/>
      <c r="IA17" s="470"/>
      <c r="IB17" s="470"/>
      <c r="IC17" s="470"/>
      <c r="ID17" s="470"/>
      <c r="IE17" s="470"/>
      <c r="IF17" s="470"/>
      <c r="IG17" s="470"/>
      <c r="IH17" s="470"/>
      <c r="II17" s="470"/>
      <c r="IJ17" s="470"/>
      <c r="IK17" s="470"/>
      <c r="IL17" s="470"/>
      <c r="IM17" s="470"/>
      <c r="IN17" s="470"/>
      <c r="IO17" s="470"/>
      <c r="IP17" s="470"/>
      <c r="IQ17" s="470"/>
      <c r="IR17" s="470"/>
      <c r="IS17" s="470"/>
      <c r="IT17" s="470"/>
      <c r="IU17" s="470"/>
      <c r="IV17" s="470"/>
      <c r="IW17" s="470"/>
      <c r="IX17" s="470"/>
      <c r="IY17" s="470"/>
      <c r="IZ17" s="470"/>
      <c r="JA17" s="470"/>
      <c r="JB17" s="470"/>
      <c r="JC17" s="470"/>
      <c r="JD17" s="470"/>
      <c r="JE17" s="470"/>
      <c r="JF17" s="470"/>
      <c r="JG17" s="470"/>
      <c r="JH17" s="470"/>
      <c r="JI17" s="470"/>
      <c r="JJ17" s="470"/>
      <c r="JK17" s="470"/>
      <c r="JL17" s="470"/>
      <c r="JM17" s="470"/>
      <c r="JN17" s="470"/>
      <c r="JO17" s="470"/>
      <c r="JP17" s="470"/>
      <c r="JQ17" s="470"/>
      <c r="JR17" s="470"/>
      <c r="JS17" s="470"/>
      <c r="JT17" s="470"/>
      <c r="JU17" s="470"/>
      <c r="JV17" s="470"/>
      <c r="JW17" s="470"/>
      <c r="JX17" s="470"/>
      <c r="JY17" s="470"/>
      <c r="JZ17" s="470"/>
      <c r="KA17" s="470"/>
      <c r="KB17" s="470"/>
      <c r="KC17" s="470"/>
      <c r="KD17" s="470"/>
      <c r="KE17" s="470"/>
      <c r="KF17" s="470"/>
      <c r="KG17" s="470"/>
      <c r="KH17" s="470"/>
      <c r="KI17" s="470"/>
      <c r="KJ17" s="470"/>
      <c r="KK17" s="470"/>
      <c r="KL17" s="470"/>
      <c r="KM17" s="470"/>
      <c r="KN17" s="470"/>
      <c r="KO17" s="470"/>
      <c r="KP17" s="470"/>
      <c r="KQ17" s="470"/>
      <c r="KR17" s="470"/>
      <c r="KS17" s="470"/>
      <c r="KT17" s="470"/>
      <c r="KU17" s="470"/>
      <c r="KV17" s="470"/>
      <c r="KW17" s="470"/>
      <c r="KX17" s="470"/>
      <c r="KY17" s="470"/>
      <c r="KZ17" s="470"/>
      <c r="LA17" s="470"/>
      <c r="LB17" s="470"/>
      <c r="LC17" s="470"/>
      <c r="LD17" s="470"/>
      <c r="LE17" s="470"/>
      <c r="LF17" s="470"/>
      <c r="LG17" s="470"/>
      <c r="LH17" s="470"/>
      <c r="LI17" s="470"/>
      <c r="LJ17" s="470"/>
      <c r="LK17" s="470"/>
      <c r="LL17" s="470"/>
      <c r="LM17" s="470"/>
      <c r="LN17" s="470"/>
      <c r="LO17" s="470"/>
      <c r="LP17" s="470"/>
      <c r="LQ17" s="470"/>
      <c r="LR17" s="470"/>
      <c r="LS17" s="470"/>
      <c r="LT17" s="470"/>
      <c r="LU17" s="470"/>
      <c r="LV17" s="470"/>
      <c r="LW17" s="470"/>
      <c r="LX17" s="470"/>
      <c r="LY17" s="470"/>
      <c r="LZ17" s="470"/>
      <c r="MA17" s="470"/>
      <c r="MB17" s="470"/>
      <c r="MC17" s="470"/>
      <c r="MD17" s="470"/>
      <c r="ME17" s="470"/>
      <c r="MF17" s="470"/>
      <c r="MG17" s="470"/>
      <c r="MH17" s="470"/>
      <c r="MI17" s="470"/>
      <c r="MJ17" s="470"/>
      <c r="MK17" s="470"/>
      <c r="ML17" s="470"/>
      <c r="MM17" s="470"/>
      <c r="MN17" s="470"/>
      <c r="MO17" s="470"/>
      <c r="MP17" s="470"/>
      <c r="MQ17" s="470"/>
      <c r="MR17" s="470"/>
      <c r="MS17" s="470"/>
      <c r="MT17" s="470"/>
      <c r="MU17" s="470"/>
      <c r="MV17" s="470"/>
      <c r="MW17" s="470"/>
      <c r="MX17" s="470"/>
      <c r="MY17" s="470"/>
      <c r="MZ17" s="470"/>
      <c r="NA17" s="470"/>
      <c r="NB17" s="470"/>
      <c r="NC17" s="470"/>
      <c r="ND17" s="470"/>
      <c r="NE17" s="470"/>
      <c r="NF17" s="470"/>
      <c r="NG17" s="470"/>
      <c r="NH17" s="470"/>
      <c r="NI17" s="470"/>
      <c r="NJ17" s="470"/>
      <c r="NK17" s="470"/>
      <c r="NL17" s="470"/>
      <c r="NM17" s="470"/>
      <c r="NN17" s="470"/>
      <c r="NO17" s="470"/>
      <c r="NP17" s="470"/>
      <c r="NQ17" s="470"/>
      <c r="NR17" s="470"/>
      <c r="NS17" s="470"/>
      <c r="NT17" s="470"/>
      <c r="NU17" s="470"/>
      <c r="NV17" s="470"/>
      <c r="NW17" s="470"/>
      <c r="NX17" s="470"/>
      <c r="NY17" s="470"/>
      <c r="NZ17" s="470"/>
      <c r="OA17" s="470"/>
      <c r="OB17" s="470"/>
      <c r="OC17" s="470"/>
      <c r="OD17" s="470"/>
      <c r="OE17" s="470"/>
      <c r="OF17" s="470"/>
      <c r="OG17" s="470"/>
      <c r="OH17" s="470"/>
      <c r="OI17" s="470"/>
      <c r="OJ17" s="470"/>
      <c r="OK17" s="470"/>
      <c r="OL17" s="470"/>
      <c r="OM17" s="470"/>
      <c r="ON17" s="470"/>
      <c r="OO17" s="470"/>
      <c r="OP17" s="470"/>
      <c r="OQ17" s="470"/>
      <c r="OR17" s="470"/>
      <c r="OS17" s="470"/>
      <c r="OT17" s="470"/>
      <c r="OU17" s="470"/>
      <c r="OV17" s="470"/>
      <c r="OW17" s="470"/>
      <c r="OX17" s="470"/>
      <c r="OY17" s="470"/>
      <c r="OZ17" s="470"/>
      <c r="PA17" s="470"/>
      <c r="PB17" s="470"/>
      <c r="PC17" s="470"/>
      <c r="PD17" s="470"/>
      <c r="PE17" s="470"/>
      <c r="PF17" s="470"/>
      <c r="PG17" s="470"/>
      <c r="PH17" s="470"/>
      <c r="PI17" s="470"/>
      <c r="PJ17" s="470"/>
      <c r="PK17" s="470"/>
      <c r="PL17" s="470"/>
      <c r="PM17" s="470"/>
      <c r="PN17" s="470"/>
      <c r="PO17" s="470"/>
      <c r="PP17" s="470"/>
      <c r="PQ17" s="470"/>
      <c r="PR17" s="470"/>
      <c r="PS17" s="470"/>
      <c r="PT17" s="470"/>
      <c r="PU17" s="470"/>
      <c r="PV17" s="470"/>
      <c r="PW17" s="470"/>
      <c r="PX17" s="470"/>
      <c r="PY17" s="470"/>
      <c r="PZ17" s="470"/>
      <c r="QA17" s="470"/>
      <c r="QB17" s="470"/>
      <c r="QC17" s="470"/>
      <c r="QD17" s="470"/>
      <c r="QE17" s="470"/>
      <c r="QF17" s="470"/>
      <c r="QG17" s="470"/>
      <c r="QH17" s="470"/>
      <c r="QI17" s="470"/>
      <c r="QJ17" s="470"/>
      <c r="QK17" s="470"/>
      <c r="QL17" s="470"/>
      <c r="QM17" s="470"/>
      <c r="QN17" s="470"/>
      <c r="QO17" s="470"/>
      <c r="QP17" s="470"/>
      <c r="QQ17" s="470"/>
      <c r="QR17" s="470"/>
      <c r="QS17" s="470"/>
      <c r="QT17" s="470"/>
      <c r="QU17" s="470"/>
      <c r="QV17" s="470"/>
      <c r="QW17" s="470"/>
      <c r="QX17" s="470"/>
      <c r="QY17" s="470"/>
      <c r="QZ17" s="470"/>
      <c r="RA17" s="470"/>
      <c r="RB17" s="470"/>
      <c r="RC17" s="470"/>
      <c r="RD17" s="470"/>
      <c r="RE17" s="470"/>
      <c r="RF17" s="470"/>
      <c r="RG17" s="470"/>
      <c r="RH17" s="470"/>
      <c r="RI17" s="470"/>
      <c r="RJ17" s="470"/>
      <c r="RK17" s="470"/>
      <c r="RL17" s="470"/>
      <c r="RM17" s="470"/>
      <c r="RN17" s="470"/>
      <c r="RO17" s="470"/>
      <c r="RP17" s="470"/>
      <c r="RQ17" s="470"/>
      <c r="RR17" s="470"/>
      <c r="RS17" s="470"/>
      <c r="RT17" s="470"/>
      <c r="RU17" s="470"/>
      <c r="RV17" s="470"/>
      <c r="RW17" s="470"/>
      <c r="RX17" s="470"/>
      <c r="RY17" s="470"/>
      <c r="RZ17" s="470"/>
      <c r="SA17" s="470"/>
      <c r="SB17" s="470"/>
      <c r="SC17" s="470"/>
      <c r="SD17" s="470"/>
      <c r="SE17" s="470"/>
      <c r="SF17" s="470"/>
      <c r="SG17" s="470"/>
      <c r="SH17" s="470"/>
      <c r="SI17" s="470"/>
      <c r="SJ17" s="470"/>
      <c r="SK17" s="470"/>
      <c r="SL17" s="470"/>
      <c r="SM17" s="470"/>
      <c r="SN17" s="470"/>
      <c r="SO17" s="470"/>
      <c r="SP17" s="470"/>
      <c r="SQ17" s="470"/>
      <c r="SR17" s="470"/>
      <c r="SS17" s="470"/>
      <c r="ST17" s="470"/>
      <c r="SU17" s="470"/>
      <c r="SV17" s="470"/>
      <c r="SW17" s="470"/>
      <c r="SX17" s="470"/>
      <c r="SY17" s="470"/>
      <c r="SZ17" s="470"/>
      <c r="TA17" s="470"/>
      <c r="TB17" s="470"/>
      <c r="TC17" s="470"/>
      <c r="TD17" s="470"/>
      <c r="TE17" s="470"/>
      <c r="TF17" s="470"/>
      <c r="TG17" s="470"/>
      <c r="TH17" s="470"/>
      <c r="TI17" s="470"/>
      <c r="TJ17" s="470"/>
      <c r="TK17" s="470"/>
      <c r="TL17" s="470"/>
      <c r="TM17" s="470"/>
      <c r="TN17" s="470"/>
      <c r="TO17" s="470"/>
      <c r="TP17" s="470"/>
      <c r="TQ17" s="470"/>
      <c r="TR17" s="470"/>
      <c r="TS17" s="470"/>
      <c r="TT17" s="470"/>
      <c r="TU17" s="470"/>
      <c r="TV17" s="470"/>
      <c r="TW17" s="470"/>
      <c r="TX17" s="470"/>
      <c r="TY17" s="470"/>
      <c r="TZ17" s="470"/>
      <c r="UA17" s="470"/>
      <c r="UB17" s="470"/>
      <c r="UC17" s="470"/>
      <c r="UD17" s="470"/>
      <c r="UE17" s="470"/>
      <c r="UF17" s="470"/>
      <c r="UG17" s="470"/>
      <c r="UH17" s="470"/>
      <c r="UI17" s="470"/>
      <c r="UJ17" s="470"/>
      <c r="UK17" s="470"/>
      <c r="UL17" s="470"/>
      <c r="UM17" s="470"/>
      <c r="UN17" s="470"/>
      <c r="UO17" s="470"/>
      <c r="UP17" s="470"/>
      <c r="UQ17" s="470"/>
      <c r="UR17" s="470"/>
      <c r="US17" s="470"/>
      <c r="UT17" s="470"/>
      <c r="UU17" s="470"/>
      <c r="UV17" s="470"/>
      <c r="UW17" s="470"/>
      <c r="UX17" s="470"/>
      <c r="UY17" s="470"/>
      <c r="UZ17" s="470"/>
      <c r="VA17" s="470"/>
      <c r="VB17" s="470"/>
      <c r="VC17" s="470"/>
      <c r="VD17" s="470"/>
      <c r="VE17" s="470"/>
      <c r="VF17" s="470"/>
      <c r="VG17" s="470"/>
      <c r="VH17" s="470"/>
      <c r="VI17" s="470"/>
      <c r="VJ17" s="470"/>
      <c r="VK17" s="470"/>
      <c r="VL17" s="470"/>
      <c r="VM17" s="470"/>
      <c r="VN17" s="470"/>
      <c r="VO17" s="470"/>
      <c r="VP17" s="470"/>
      <c r="VQ17" s="470"/>
      <c r="VR17" s="470"/>
      <c r="VS17" s="470"/>
      <c r="VT17" s="470"/>
      <c r="VU17" s="470"/>
      <c r="VV17" s="470"/>
      <c r="VW17" s="470"/>
      <c r="VX17" s="470"/>
      <c r="VY17" s="470"/>
      <c r="VZ17" s="470"/>
      <c r="WA17" s="470"/>
      <c r="WB17" s="470"/>
      <c r="WC17" s="470"/>
      <c r="WD17" s="470"/>
      <c r="WE17" s="470"/>
      <c r="WF17" s="470"/>
      <c r="WG17" s="470"/>
      <c r="WH17" s="470"/>
      <c r="WI17" s="470"/>
      <c r="WJ17" s="470"/>
      <c r="WK17" s="470"/>
      <c r="WL17" s="470"/>
      <c r="WM17" s="470"/>
      <c r="WN17" s="470"/>
      <c r="WO17" s="470"/>
      <c r="WP17" s="470"/>
      <c r="WQ17" s="470"/>
      <c r="WR17" s="470"/>
      <c r="WS17" s="470"/>
      <c r="WT17" s="470"/>
      <c r="WU17" s="470"/>
      <c r="WV17" s="470"/>
      <c r="WW17" s="470"/>
      <c r="WX17" s="470"/>
      <c r="WY17" s="470"/>
      <c r="WZ17" s="470"/>
      <c r="XA17" s="470"/>
      <c r="XB17" s="470"/>
      <c r="XC17" s="470"/>
      <c r="XD17" s="470"/>
      <c r="XE17" s="470"/>
      <c r="XF17" s="470"/>
      <c r="XG17" s="470"/>
      <c r="XH17" s="470"/>
      <c r="XI17" s="470"/>
      <c r="XJ17" s="470"/>
      <c r="XK17" s="470"/>
      <c r="XL17" s="470"/>
      <c r="XM17" s="470"/>
      <c r="XN17" s="470"/>
      <c r="XO17" s="470"/>
      <c r="XP17" s="470"/>
      <c r="XQ17" s="470"/>
      <c r="XR17" s="470"/>
      <c r="XS17" s="470"/>
      <c r="XT17" s="470"/>
      <c r="XU17" s="470"/>
      <c r="XV17" s="470"/>
      <c r="XW17" s="470"/>
      <c r="XX17" s="470"/>
      <c r="XY17" s="470"/>
      <c r="XZ17" s="470"/>
      <c r="YA17" s="470"/>
      <c r="YB17" s="470"/>
      <c r="YC17" s="470"/>
      <c r="YD17" s="470"/>
      <c r="YE17" s="470"/>
      <c r="YF17" s="470"/>
      <c r="YG17" s="470"/>
      <c r="YH17" s="470"/>
      <c r="YI17" s="470"/>
      <c r="YJ17" s="470"/>
      <c r="YK17" s="470"/>
      <c r="YL17" s="470"/>
      <c r="YM17" s="470"/>
      <c r="YN17" s="470"/>
      <c r="YO17" s="470"/>
      <c r="YP17" s="470"/>
      <c r="YQ17" s="470"/>
      <c r="YR17" s="470"/>
      <c r="YS17" s="470"/>
      <c r="YT17" s="470"/>
      <c r="YU17" s="470"/>
      <c r="YV17" s="470"/>
      <c r="YW17" s="470"/>
      <c r="YX17" s="470"/>
      <c r="YY17" s="470"/>
      <c r="YZ17" s="470"/>
      <c r="ZA17" s="470"/>
      <c r="ZB17" s="470"/>
      <c r="ZC17" s="470"/>
      <c r="ZD17" s="470"/>
      <c r="ZE17" s="470"/>
      <c r="ZF17" s="470"/>
      <c r="ZG17" s="470"/>
      <c r="ZH17" s="470"/>
      <c r="ZI17" s="470"/>
      <c r="ZJ17" s="470"/>
      <c r="ZK17" s="470"/>
      <c r="ZL17" s="470"/>
      <c r="ZM17" s="470"/>
      <c r="ZN17" s="470"/>
      <c r="ZO17" s="470"/>
      <c r="ZP17" s="470"/>
      <c r="ZQ17" s="470"/>
      <c r="ZR17" s="470"/>
      <c r="ZS17" s="470"/>
      <c r="ZT17" s="470"/>
      <c r="ZU17" s="470"/>
      <c r="ZV17" s="470"/>
      <c r="ZW17" s="470"/>
      <c r="ZX17" s="470"/>
      <c r="ZY17" s="470"/>
      <c r="ZZ17" s="470"/>
      <c r="AAA17" s="470"/>
      <c r="AAB17" s="470"/>
      <c r="AAC17" s="470"/>
      <c r="AAD17" s="470"/>
      <c r="AAE17" s="470"/>
      <c r="AAF17" s="470"/>
      <c r="AAG17" s="470"/>
      <c r="AAH17" s="470"/>
      <c r="AAI17" s="470"/>
      <c r="AAJ17" s="470"/>
      <c r="AAK17" s="470"/>
      <c r="AAL17" s="470"/>
      <c r="AAM17" s="470"/>
      <c r="AAN17" s="470"/>
      <c r="AAO17" s="470"/>
      <c r="AAP17" s="470"/>
      <c r="AAQ17" s="470"/>
      <c r="AAR17" s="470"/>
      <c r="AAS17" s="470"/>
      <c r="AAT17" s="470"/>
      <c r="AAU17" s="470"/>
      <c r="AAV17" s="470"/>
      <c r="AAW17" s="470"/>
      <c r="AAX17" s="470"/>
      <c r="AAY17" s="470"/>
      <c r="AAZ17" s="470"/>
      <c r="ABA17" s="470"/>
      <c r="ABB17" s="470"/>
      <c r="ABC17" s="470"/>
      <c r="ABD17" s="470"/>
      <c r="ABE17" s="470"/>
      <c r="ABF17" s="470"/>
      <c r="ABG17" s="470"/>
      <c r="ABH17" s="470"/>
      <c r="ABI17" s="470"/>
      <c r="ABJ17" s="470"/>
      <c r="ABK17" s="470"/>
      <c r="ABL17" s="470"/>
      <c r="ABM17" s="470"/>
      <c r="ABN17" s="470"/>
      <c r="ABO17" s="470"/>
      <c r="ABP17" s="470"/>
      <c r="ABQ17" s="470"/>
      <c r="ABR17" s="470"/>
      <c r="ABS17" s="470"/>
      <c r="ABT17" s="470"/>
      <c r="ABU17" s="470"/>
      <c r="ABV17" s="470"/>
      <c r="ABW17" s="470"/>
      <c r="ABX17" s="470"/>
      <c r="ABY17" s="470"/>
      <c r="ABZ17" s="470"/>
      <c r="ACA17" s="470"/>
      <c r="ACB17" s="470"/>
      <c r="ACC17" s="470"/>
      <c r="ACD17" s="470"/>
      <c r="ACE17" s="470"/>
      <c r="ACF17" s="470"/>
      <c r="ACG17" s="470"/>
      <c r="ACH17" s="470"/>
      <c r="ACI17" s="470"/>
      <c r="ACJ17" s="470"/>
      <c r="ACK17" s="470"/>
      <c r="ACL17" s="470"/>
      <c r="ACM17" s="470"/>
      <c r="ACN17" s="470"/>
      <c r="ACO17" s="470"/>
      <c r="ACP17" s="470"/>
      <c r="ACQ17" s="470"/>
      <c r="ACR17" s="470"/>
      <c r="ACS17" s="470"/>
      <c r="ACT17" s="470"/>
      <c r="ACU17" s="470"/>
      <c r="ACV17" s="470"/>
      <c r="ACW17" s="470"/>
      <c r="ACX17" s="470"/>
      <c r="ACY17" s="470"/>
      <c r="ACZ17" s="470"/>
      <c r="ADA17" s="470"/>
      <c r="ADB17" s="470"/>
      <c r="ADC17" s="470"/>
      <c r="ADD17" s="470"/>
      <c r="ADE17" s="470"/>
      <c r="ADF17" s="470"/>
      <c r="ADG17" s="470"/>
      <c r="ADH17" s="470"/>
      <c r="ADI17" s="470"/>
      <c r="ADJ17" s="470"/>
      <c r="ADK17" s="470"/>
      <c r="ADL17" s="470"/>
      <c r="ADM17" s="470"/>
      <c r="ADN17" s="470"/>
      <c r="ADO17" s="470"/>
      <c r="ADP17" s="470"/>
      <c r="ADQ17" s="470"/>
      <c r="ADR17" s="470"/>
      <c r="ADS17" s="470"/>
      <c r="ADT17" s="470"/>
      <c r="ADU17" s="470"/>
      <c r="ADV17" s="470"/>
      <c r="ADW17" s="470"/>
      <c r="ADX17" s="470"/>
      <c r="ADY17" s="470"/>
      <c r="ADZ17" s="470"/>
      <c r="AEA17" s="470"/>
      <c r="AEB17" s="470"/>
      <c r="AEC17" s="470"/>
      <c r="AED17" s="470"/>
      <c r="AEE17" s="470"/>
      <c r="AEF17" s="470"/>
      <c r="AEG17" s="470"/>
      <c r="AEH17" s="470"/>
      <c r="AEI17" s="470"/>
      <c r="AEJ17" s="470"/>
      <c r="AEK17" s="470"/>
      <c r="AEL17" s="470"/>
      <c r="AEM17" s="470"/>
      <c r="AEN17" s="470"/>
      <c r="AEO17" s="470"/>
      <c r="AEP17" s="470"/>
      <c r="AEQ17" s="470"/>
      <c r="AER17" s="470"/>
      <c r="AES17" s="470"/>
      <c r="AET17" s="470"/>
      <c r="AEU17" s="470"/>
      <c r="AEV17" s="470"/>
      <c r="AEW17" s="470"/>
      <c r="AEX17" s="470"/>
      <c r="AEY17" s="470"/>
      <c r="AEZ17" s="470"/>
      <c r="AFA17" s="470"/>
      <c r="AFB17" s="470"/>
      <c r="AFC17" s="470"/>
      <c r="AFD17" s="470"/>
      <c r="AFE17" s="470"/>
      <c r="AFF17" s="470"/>
      <c r="AFG17" s="470"/>
      <c r="AFH17" s="470"/>
      <c r="AFI17" s="470"/>
      <c r="AFJ17" s="470"/>
      <c r="AFK17" s="470"/>
      <c r="AFL17" s="470"/>
      <c r="AFM17" s="470"/>
      <c r="AFN17" s="470"/>
      <c r="AFO17" s="470"/>
      <c r="AFP17" s="470"/>
      <c r="AFQ17" s="470"/>
      <c r="AFR17" s="470"/>
      <c r="AFS17" s="470"/>
      <c r="AFT17" s="470"/>
      <c r="AFU17" s="470"/>
      <c r="AFV17" s="470"/>
      <c r="AFW17" s="470"/>
      <c r="AFX17" s="470"/>
      <c r="AFY17" s="470"/>
      <c r="AFZ17" s="470"/>
      <c r="AGA17" s="470"/>
      <c r="AGB17" s="470"/>
      <c r="AGC17" s="470"/>
      <c r="AGD17" s="470"/>
      <c r="AGE17" s="470"/>
      <c r="AGF17" s="470"/>
      <c r="AGG17" s="470"/>
      <c r="AGH17" s="470"/>
      <c r="AGI17" s="470"/>
      <c r="AGJ17" s="470"/>
      <c r="AGK17" s="470"/>
      <c r="AGL17" s="470"/>
      <c r="AGM17" s="470"/>
      <c r="AGN17" s="470"/>
      <c r="AGO17" s="470"/>
      <c r="AGP17" s="470"/>
      <c r="AGQ17" s="470"/>
      <c r="AGR17" s="470"/>
      <c r="AGS17" s="470"/>
      <c r="AGT17" s="470"/>
      <c r="AGU17" s="470"/>
      <c r="AGV17" s="470"/>
      <c r="AGW17" s="470"/>
      <c r="AGX17" s="470"/>
      <c r="AGY17" s="470"/>
      <c r="AGZ17" s="470"/>
      <c r="AHA17" s="470"/>
      <c r="AHB17" s="470"/>
      <c r="AHC17" s="470"/>
      <c r="AHD17" s="470"/>
      <c r="AHE17" s="470"/>
      <c r="AHF17" s="470"/>
      <c r="AHG17" s="470"/>
      <c r="AHH17" s="470"/>
      <c r="AHI17" s="470"/>
      <c r="AHJ17" s="470"/>
      <c r="AHK17" s="470"/>
      <c r="AHL17" s="470"/>
      <c r="AHM17" s="470"/>
      <c r="AHN17" s="470"/>
      <c r="AHO17" s="470"/>
      <c r="AHP17" s="470"/>
      <c r="AHQ17" s="470"/>
      <c r="AHR17" s="470"/>
      <c r="AHS17" s="470"/>
      <c r="AHT17" s="470"/>
      <c r="AHU17" s="470"/>
      <c r="AHV17" s="470"/>
      <c r="AHW17" s="470"/>
      <c r="AHX17" s="470"/>
      <c r="AHY17" s="470"/>
      <c r="AHZ17" s="470"/>
      <c r="AIA17" s="470"/>
      <c r="AIB17" s="470"/>
      <c r="AIC17" s="470"/>
      <c r="AID17" s="470"/>
      <c r="AIE17" s="470"/>
      <c r="AIF17" s="470"/>
      <c r="AIG17" s="470"/>
      <c r="AIH17" s="470"/>
      <c r="AII17" s="470"/>
      <c r="AIJ17" s="470"/>
      <c r="AIK17" s="470"/>
      <c r="AIL17" s="470"/>
      <c r="AIM17" s="470"/>
      <c r="AIN17" s="470"/>
      <c r="AIO17" s="470"/>
      <c r="AIP17" s="470"/>
      <c r="AIQ17" s="470"/>
      <c r="AIR17" s="470"/>
      <c r="AIS17" s="470"/>
      <c r="AIT17" s="470"/>
      <c r="AIU17" s="470"/>
      <c r="AIV17" s="470"/>
      <c r="AIW17" s="470"/>
      <c r="AIX17" s="470"/>
      <c r="AIY17" s="470"/>
      <c r="AIZ17" s="470"/>
      <c r="AJA17" s="470"/>
      <c r="AJB17" s="470"/>
      <c r="AJC17" s="470"/>
      <c r="AJD17" s="470"/>
      <c r="AJE17" s="470"/>
      <c r="AJF17" s="470"/>
      <c r="AJG17" s="470"/>
      <c r="AJH17" s="470"/>
      <c r="AJI17" s="470"/>
      <c r="AJJ17" s="470"/>
      <c r="AJK17" s="470"/>
      <c r="AJL17" s="470"/>
      <c r="AJM17" s="470"/>
      <c r="AJN17" s="470"/>
      <c r="AJO17" s="470"/>
      <c r="AJP17" s="470"/>
      <c r="AJQ17" s="470"/>
      <c r="AJR17" s="470"/>
      <c r="AJS17" s="470"/>
      <c r="AJT17" s="470"/>
      <c r="AJU17" s="470"/>
      <c r="AJV17" s="470"/>
      <c r="AJW17" s="470"/>
      <c r="AJX17" s="470"/>
      <c r="AJY17" s="470"/>
      <c r="AJZ17" s="470"/>
      <c r="AKA17" s="470"/>
      <c r="AKB17" s="470"/>
      <c r="AKC17" s="470"/>
      <c r="AKD17" s="470"/>
      <c r="AKE17" s="470"/>
      <c r="AKF17" s="470"/>
      <c r="AKG17" s="470"/>
      <c r="AKH17" s="470"/>
      <c r="AKI17" s="470"/>
      <c r="AKJ17" s="470"/>
      <c r="AKK17" s="470"/>
      <c r="AKL17" s="470"/>
      <c r="AKM17" s="470"/>
      <c r="AKN17" s="470"/>
      <c r="AKO17" s="470"/>
      <c r="AKP17" s="470"/>
      <c r="AKQ17" s="470"/>
      <c r="AKR17" s="470"/>
      <c r="AKS17" s="470"/>
      <c r="AKT17" s="470"/>
      <c r="AKU17" s="470"/>
      <c r="AKV17" s="470"/>
      <c r="AKW17" s="470"/>
      <c r="AKX17" s="470"/>
      <c r="AKY17" s="470"/>
      <c r="AKZ17" s="470"/>
      <c r="ALA17" s="470"/>
      <c r="ALB17" s="470"/>
      <c r="ALC17" s="470"/>
      <c r="ALD17" s="470"/>
      <c r="ALE17" s="470"/>
      <c r="ALF17" s="470"/>
      <c r="ALG17" s="470"/>
      <c r="ALH17" s="470"/>
      <c r="ALI17" s="470"/>
      <c r="ALJ17" s="470"/>
      <c r="ALK17" s="470"/>
      <c r="ALL17" s="470"/>
      <c r="ALM17" s="470"/>
      <c r="ALN17" s="470"/>
      <c r="ALO17" s="470"/>
      <c r="ALP17" s="470"/>
      <c r="ALQ17" s="470"/>
      <c r="ALR17" s="470"/>
      <c r="ALS17" s="470"/>
      <c r="ALT17" s="470"/>
      <c r="ALU17" s="470"/>
      <c r="ALV17" s="470"/>
      <c r="ALW17" s="470"/>
      <c r="ALX17" s="470"/>
      <c r="ALY17" s="470"/>
    </row>
    <row r="18" spans="1:1013">
      <c r="A18" s="532"/>
      <c r="B18" s="574" t="s">
        <v>183</v>
      </c>
      <c r="C18" s="534"/>
      <c r="D18" s="535"/>
      <c r="E18" s="536"/>
      <c r="F18" s="537">
        <f>SUM(F9:F17)</f>
        <v>0</v>
      </c>
    </row>
  </sheetData>
  <mergeCells count="2">
    <mergeCell ref="A1:F1"/>
    <mergeCell ref="A2:F2"/>
  </mergeCells>
  <pageMargins left="0.70866141732283472" right="0.70866141732283472" top="0.74803149606299213" bottom="0.74803149606299213" header="0.31496062992125984" footer="0.31496062992125984"/>
  <pageSetup paperSize="9" scale="95" firstPageNumber="42" orientation="portrait" r:id="rId1"/>
  <headerFooter>
    <oddHeader>&amp;LProjekt: VATROGASNI DOM ŠKRLJEVO
Troškovnik Građevinsko obrtničkih radova</oddHeader>
    <oddFooter>&amp;LZagreb, listopad 2018.&amp;R&amp;P od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4" tint="0.39997558519241921"/>
  </sheetPr>
  <dimension ref="A1:ALY16"/>
  <sheetViews>
    <sheetView view="pageBreakPreview" topLeftCell="A13" zoomScale="115" zoomScaleNormal="85" zoomScaleSheetLayoutView="115" workbookViewId="0">
      <selection activeCell="B15" sqref="B15"/>
    </sheetView>
  </sheetViews>
  <sheetFormatPr defaultColWidth="7.42578125" defaultRowHeight="12.75"/>
  <cols>
    <col min="1" max="1" width="5.7109375" style="512" customWidth="1"/>
    <col min="2" max="2" width="52.140625" style="538" customWidth="1"/>
    <col min="3" max="3" width="6.85546875" style="538" bestFit="1" customWidth="1"/>
    <col min="4" max="4" width="7.85546875" style="539" customWidth="1"/>
    <col min="5" max="5" width="9.140625" style="539" customWidth="1"/>
    <col min="6" max="6" width="11.28515625" style="539" customWidth="1"/>
    <col min="7" max="1012" width="9.140625" style="16" customWidth="1"/>
    <col min="1013" max="16384" width="7.42578125" style="5"/>
  </cols>
  <sheetData>
    <row r="1" spans="1:1013" ht="25.5">
      <c r="A1" s="500" t="s">
        <v>12</v>
      </c>
      <c r="B1" s="501" t="s">
        <v>13</v>
      </c>
      <c r="C1" s="502" t="s">
        <v>317</v>
      </c>
      <c r="D1" s="503" t="s">
        <v>14</v>
      </c>
      <c r="E1" s="503" t="s">
        <v>319</v>
      </c>
      <c r="F1" s="503" t="s">
        <v>318</v>
      </c>
    </row>
    <row r="2" spans="1:1013">
      <c r="A2" s="504"/>
      <c r="B2" s="505"/>
      <c r="C2" s="506"/>
      <c r="D2" s="507"/>
      <c r="E2" s="507"/>
      <c r="F2" s="507"/>
    </row>
    <row r="3" spans="1:1013" s="16" customFormat="1">
      <c r="A3" s="508" t="s">
        <v>173</v>
      </c>
      <c r="B3" s="509" t="s">
        <v>174</v>
      </c>
      <c r="C3" s="510"/>
      <c r="D3" s="511"/>
      <c r="E3" s="511"/>
      <c r="F3" s="511"/>
    </row>
    <row r="4" spans="1:1013">
      <c r="A4" s="508"/>
      <c r="B4" s="509"/>
      <c r="C4" s="510"/>
      <c r="D4" s="511"/>
      <c r="E4" s="511"/>
      <c r="F4" s="511"/>
      <c r="ALY4" s="16"/>
    </row>
    <row r="5" spans="1:1013">
      <c r="A5" s="508" t="s">
        <v>181</v>
      </c>
      <c r="B5" s="509" t="s">
        <v>42</v>
      </c>
      <c r="C5" s="510"/>
      <c r="D5" s="511"/>
      <c r="E5" s="511"/>
      <c r="F5" s="511"/>
      <c r="ALY5" s="16"/>
    </row>
    <row r="6" spans="1:1013">
      <c r="B6" s="509"/>
      <c r="C6" s="558"/>
      <c r="D6" s="559"/>
      <c r="E6" s="559"/>
      <c r="F6" s="559"/>
    </row>
    <row r="7" spans="1:1013" ht="127.5">
      <c r="A7" s="521" t="str">
        <f>$A$5&amp;1</f>
        <v>B.7.1</v>
      </c>
      <c r="B7" s="573" t="s">
        <v>310</v>
      </c>
      <c r="C7" s="570"/>
      <c r="D7" s="571"/>
      <c r="E7" s="571"/>
      <c r="F7" s="571"/>
    </row>
    <row r="8" spans="1:1013" ht="38.25">
      <c r="A8" s="524"/>
      <c r="B8" s="572" t="s">
        <v>284</v>
      </c>
      <c r="C8" s="526" t="s">
        <v>18</v>
      </c>
      <c r="D8" s="441">
        <v>390</v>
      </c>
      <c r="E8" s="441"/>
      <c r="F8" s="441">
        <f t="shared" ref="F8:F15" si="0">D8*E8</f>
        <v>0</v>
      </c>
    </row>
    <row r="9" spans="1:1013" ht="38.25">
      <c r="A9" s="528"/>
      <c r="B9" s="568" t="s">
        <v>285</v>
      </c>
      <c r="C9" s="530" t="s">
        <v>18</v>
      </c>
      <c r="D9" s="440">
        <v>65</v>
      </c>
      <c r="E9" s="440"/>
      <c r="F9" s="440">
        <f t="shared" si="0"/>
        <v>0</v>
      </c>
    </row>
    <row r="10" spans="1:1013" s="469" customFormat="1" ht="25.5">
      <c r="A10" s="528" t="str">
        <f>$A$5&amp;(RIGHT(A7,1)+1)</f>
        <v>B.7.2</v>
      </c>
      <c r="B10" s="568" t="s">
        <v>286</v>
      </c>
      <c r="C10" s="530" t="s">
        <v>68</v>
      </c>
      <c r="D10" s="440">
        <f>4.6</f>
        <v>4.5999999999999996</v>
      </c>
      <c r="E10" s="440"/>
      <c r="F10" s="440">
        <f t="shared" si="0"/>
        <v>0</v>
      </c>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0"/>
      <c r="DV10" s="470"/>
      <c r="DW10" s="470"/>
      <c r="DX10" s="470"/>
      <c r="DY10" s="470"/>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0"/>
      <c r="GD10" s="470"/>
      <c r="GE10" s="470"/>
      <c r="GF10" s="470"/>
      <c r="GG10" s="470"/>
      <c r="GH10" s="470"/>
      <c r="GI10" s="470"/>
      <c r="GJ10" s="470"/>
      <c r="GK10" s="470"/>
      <c r="GL10" s="470"/>
      <c r="GM10" s="470"/>
      <c r="GN10" s="470"/>
      <c r="GO10" s="470"/>
      <c r="GP10" s="470"/>
      <c r="GQ10" s="470"/>
      <c r="GR10" s="470"/>
      <c r="GS10" s="470"/>
      <c r="GT10" s="470"/>
      <c r="GU10" s="470"/>
      <c r="GV10" s="470"/>
      <c r="GW10" s="470"/>
      <c r="GX10" s="470"/>
      <c r="GY10" s="470"/>
      <c r="GZ10" s="470"/>
      <c r="HA10" s="470"/>
      <c r="HB10" s="470"/>
      <c r="HC10" s="470"/>
      <c r="HD10" s="470"/>
      <c r="HE10" s="470"/>
      <c r="HF10" s="470"/>
      <c r="HG10" s="470"/>
      <c r="HH10" s="470"/>
      <c r="HI10" s="470"/>
      <c r="HJ10" s="470"/>
      <c r="HK10" s="470"/>
      <c r="HL10" s="470"/>
      <c r="HM10" s="470"/>
      <c r="HN10" s="470"/>
      <c r="HO10" s="470"/>
      <c r="HP10" s="470"/>
      <c r="HQ10" s="470"/>
      <c r="HR10" s="470"/>
      <c r="HS10" s="470"/>
      <c r="HT10" s="470"/>
      <c r="HU10" s="470"/>
      <c r="HV10" s="470"/>
      <c r="HW10" s="470"/>
      <c r="HX10" s="470"/>
      <c r="HY10" s="470"/>
      <c r="HZ10" s="470"/>
      <c r="IA10" s="470"/>
      <c r="IB10" s="470"/>
      <c r="IC10" s="470"/>
      <c r="ID10" s="470"/>
      <c r="IE10" s="470"/>
      <c r="IF10" s="470"/>
      <c r="IG10" s="470"/>
      <c r="IH10" s="470"/>
      <c r="II10" s="470"/>
      <c r="IJ10" s="470"/>
      <c r="IK10" s="470"/>
      <c r="IL10" s="470"/>
      <c r="IM10" s="470"/>
      <c r="IN10" s="470"/>
      <c r="IO10" s="470"/>
      <c r="IP10" s="470"/>
      <c r="IQ10" s="470"/>
      <c r="IR10" s="470"/>
      <c r="IS10" s="470"/>
      <c r="IT10" s="470"/>
      <c r="IU10" s="470"/>
      <c r="IV10" s="470"/>
      <c r="IW10" s="470"/>
      <c r="IX10" s="470"/>
      <c r="IY10" s="470"/>
      <c r="IZ10" s="470"/>
      <c r="JA10" s="470"/>
      <c r="JB10" s="470"/>
      <c r="JC10" s="470"/>
      <c r="JD10" s="470"/>
      <c r="JE10" s="470"/>
      <c r="JF10" s="470"/>
      <c r="JG10" s="470"/>
      <c r="JH10" s="470"/>
      <c r="JI10" s="470"/>
      <c r="JJ10" s="470"/>
      <c r="JK10" s="470"/>
      <c r="JL10" s="470"/>
      <c r="JM10" s="470"/>
      <c r="JN10" s="470"/>
      <c r="JO10" s="470"/>
      <c r="JP10" s="470"/>
      <c r="JQ10" s="470"/>
      <c r="JR10" s="470"/>
      <c r="JS10" s="470"/>
      <c r="JT10" s="470"/>
      <c r="JU10" s="470"/>
      <c r="JV10" s="470"/>
      <c r="JW10" s="470"/>
      <c r="JX10" s="470"/>
      <c r="JY10" s="470"/>
      <c r="JZ10" s="470"/>
      <c r="KA10" s="470"/>
      <c r="KB10" s="470"/>
      <c r="KC10" s="470"/>
      <c r="KD10" s="470"/>
      <c r="KE10" s="470"/>
      <c r="KF10" s="470"/>
      <c r="KG10" s="470"/>
      <c r="KH10" s="470"/>
      <c r="KI10" s="470"/>
      <c r="KJ10" s="470"/>
      <c r="KK10" s="470"/>
      <c r="KL10" s="470"/>
      <c r="KM10" s="470"/>
      <c r="KN10" s="470"/>
      <c r="KO10" s="470"/>
      <c r="KP10" s="470"/>
      <c r="KQ10" s="470"/>
      <c r="KR10" s="470"/>
      <c r="KS10" s="470"/>
      <c r="KT10" s="470"/>
      <c r="KU10" s="470"/>
      <c r="KV10" s="470"/>
      <c r="KW10" s="470"/>
      <c r="KX10" s="470"/>
      <c r="KY10" s="470"/>
      <c r="KZ10" s="470"/>
      <c r="LA10" s="470"/>
      <c r="LB10" s="470"/>
      <c r="LC10" s="470"/>
      <c r="LD10" s="470"/>
      <c r="LE10" s="470"/>
      <c r="LF10" s="470"/>
      <c r="LG10" s="470"/>
      <c r="LH10" s="470"/>
      <c r="LI10" s="470"/>
      <c r="LJ10" s="470"/>
      <c r="LK10" s="470"/>
      <c r="LL10" s="470"/>
      <c r="LM10" s="470"/>
      <c r="LN10" s="470"/>
      <c r="LO10" s="470"/>
      <c r="LP10" s="470"/>
      <c r="LQ10" s="470"/>
      <c r="LR10" s="470"/>
      <c r="LS10" s="470"/>
      <c r="LT10" s="470"/>
      <c r="LU10" s="470"/>
      <c r="LV10" s="470"/>
      <c r="LW10" s="470"/>
      <c r="LX10" s="470"/>
      <c r="LY10" s="470"/>
      <c r="LZ10" s="470"/>
      <c r="MA10" s="470"/>
      <c r="MB10" s="470"/>
      <c r="MC10" s="470"/>
      <c r="MD10" s="470"/>
      <c r="ME10" s="470"/>
      <c r="MF10" s="470"/>
      <c r="MG10" s="470"/>
      <c r="MH10" s="470"/>
      <c r="MI10" s="470"/>
      <c r="MJ10" s="470"/>
      <c r="MK10" s="470"/>
      <c r="ML10" s="470"/>
      <c r="MM10" s="470"/>
      <c r="MN10" s="470"/>
      <c r="MO10" s="470"/>
      <c r="MP10" s="470"/>
      <c r="MQ10" s="470"/>
      <c r="MR10" s="470"/>
      <c r="MS10" s="470"/>
      <c r="MT10" s="470"/>
      <c r="MU10" s="470"/>
      <c r="MV10" s="470"/>
      <c r="MW10" s="470"/>
      <c r="MX10" s="470"/>
      <c r="MY10" s="470"/>
      <c r="MZ10" s="470"/>
      <c r="NA10" s="470"/>
      <c r="NB10" s="470"/>
      <c r="NC10" s="470"/>
      <c r="ND10" s="470"/>
      <c r="NE10" s="470"/>
      <c r="NF10" s="470"/>
      <c r="NG10" s="470"/>
      <c r="NH10" s="470"/>
      <c r="NI10" s="470"/>
      <c r="NJ10" s="470"/>
      <c r="NK10" s="470"/>
      <c r="NL10" s="470"/>
      <c r="NM10" s="470"/>
      <c r="NN10" s="470"/>
      <c r="NO10" s="470"/>
      <c r="NP10" s="470"/>
      <c r="NQ10" s="470"/>
      <c r="NR10" s="470"/>
      <c r="NS10" s="470"/>
      <c r="NT10" s="470"/>
      <c r="NU10" s="470"/>
      <c r="NV10" s="470"/>
      <c r="NW10" s="470"/>
      <c r="NX10" s="470"/>
      <c r="NY10" s="470"/>
      <c r="NZ10" s="470"/>
      <c r="OA10" s="470"/>
      <c r="OB10" s="470"/>
      <c r="OC10" s="470"/>
      <c r="OD10" s="470"/>
      <c r="OE10" s="470"/>
      <c r="OF10" s="470"/>
      <c r="OG10" s="470"/>
      <c r="OH10" s="470"/>
      <c r="OI10" s="470"/>
      <c r="OJ10" s="470"/>
      <c r="OK10" s="470"/>
      <c r="OL10" s="470"/>
      <c r="OM10" s="470"/>
      <c r="ON10" s="470"/>
      <c r="OO10" s="470"/>
      <c r="OP10" s="470"/>
      <c r="OQ10" s="470"/>
      <c r="OR10" s="470"/>
      <c r="OS10" s="470"/>
      <c r="OT10" s="470"/>
      <c r="OU10" s="470"/>
      <c r="OV10" s="470"/>
      <c r="OW10" s="470"/>
      <c r="OX10" s="470"/>
      <c r="OY10" s="470"/>
      <c r="OZ10" s="470"/>
      <c r="PA10" s="470"/>
      <c r="PB10" s="470"/>
      <c r="PC10" s="470"/>
      <c r="PD10" s="470"/>
      <c r="PE10" s="470"/>
      <c r="PF10" s="470"/>
      <c r="PG10" s="470"/>
      <c r="PH10" s="470"/>
      <c r="PI10" s="470"/>
      <c r="PJ10" s="470"/>
      <c r="PK10" s="470"/>
      <c r="PL10" s="470"/>
      <c r="PM10" s="470"/>
      <c r="PN10" s="470"/>
      <c r="PO10" s="470"/>
      <c r="PP10" s="470"/>
      <c r="PQ10" s="470"/>
      <c r="PR10" s="470"/>
      <c r="PS10" s="470"/>
      <c r="PT10" s="470"/>
      <c r="PU10" s="470"/>
      <c r="PV10" s="470"/>
      <c r="PW10" s="470"/>
      <c r="PX10" s="470"/>
      <c r="PY10" s="470"/>
      <c r="PZ10" s="470"/>
      <c r="QA10" s="470"/>
      <c r="QB10" s="470"/>
      <c r="QC10" s="470"/>
      <c r="QD10" s="470"/>
      <c r="QE10" s="470"/>
      <c r="QF10" s="470"/>
      <c r="QG10" s="470"/>
      <c r="QH10" s="470"/>
      <c r="QI10" s="470"/>
      <c r="QJ10" s="470"/>
      <c r="QK10" s="470"/>
      <c r="QL10" s="470"/>
      <c r="QM10" s="470"/>
      <c r="QN10" s="470"/>
      <c r="QO10" s="470"/>
      <c r="QP10" s="470"/>
      <c r="QQ10" s="470"/>
      <c r="QR10" s="470"/>
      <c r="QS10" s="470"/>
      <c r="QT10" s="470"/>
      <c r="QU10" s="470"/>
      <c r="QV10" s="470"/>
      <c r="QW10" s="470"/>
      <c r="QX10" s="470"/>
      <c r="QY10" s="470"/>
      <c r="QZ10" s="470"/>
      <c r="RA10" s="470"/>
      <c r="RB10" s="470"/>
      <c r="RC10" s="470"/>
      <c r="RD10" s="470"/>
      <c r="RE10" s="470"/>
      <c r="RF10" s="470"/>
      <c r="RG10" s="470"/>
      <c r="RH10" s="470"/>
      <c r="RI10" s="470"/>
      <c r="RJ10" s="470"/>
      <c r="RK10" s="470"/>
      <c r="RL10" s="470"/>
      <c r="RM10" s="470"/>
      <c r="RN10" s="470"/>
      <c r="RO10" s="470"/>
      <c r="RP10" s="470"/>
      <c r="RQ10" s="470"/>
      <c r="RR10" s="470"/>
      <c r="RS10" s="470"/>
      <c r="RT10" s="470"/>
      <c r="RU10" s="470"/>
      <c r="RV10" s="470"/>
      <c r="RW10" s="470"/>
      <c r="RX10" s="470"/>
      <c r="RY10" s="470"/>
      <c r="RZ10" s="470"/>
      <c r="SA10" s="470"/>
      <c r="SB10" s="470"/>
      <c r="SC10" s="470"/>
      <c r="SD10" s="470"/>
      <c r="SE10" s="470"/>
      <c r="SF10" s="470"/>
      <c r="SG10" s="470"/>
      <c r="SH10" s="470"/>
      <c r="SI10" s="470"/>
      <c r="SJ10" s="470"/>
      <c r="SK10" s="470"/>
      <c r="SL10" s="470"/>
      <c r="SM10" s="470"/>
      <c r="SN10" s="470"/>
      <c r="SO10" s="470"/>
      <c r="SP10" s="470"/>
      <c r="SQ10" s="470"/>
      <c r="SR10" s="470"/>
      <c r="SS10" s="470"/>
      <c r="ST10" s="470"/>
      <c r="SU10" s="470"/>
      <c r="SV10" s="470"/>
      <c r="SW10" s="470"/>
      <c r="SX10" s="470"/>
      <c r="SY10" s="470"/>
      <c r="SZ10" s="470"/>
      <c r="TA10" s="470"/>
      <c r="TB10" s="470"/>
      <c r="TC10" s="470"/>
      <c r="TD10" s="470"/>
      <c r="TE10" s="470"/>
      <c r="TF10" s="470"/>
      <c r="TG10" s="470"/>
      <c r="TH10" s="470"/>
      <c r="TI10" s="470"/>
      <c r="TJ10" s="470"/>
      <c r="TK10" s="470"/>
      <c r="TL10" s="470"/>
      <c r="TM10" s="470"/>
      <c r="TN10" s="470"/>
      <c r="TO10" s="470"/>
      <c r="TP10" s="470"/>
      <c r="TQ10" s="470"/>
      <c r="TR10" s="470"/>
      <c r="TS10" s="470"/>
      <c r="TT10" s="470"/>
      <c r="TU10" s="470"/>
      <c r="TV10" s="470"/>
      <c r="TW10" s="470"/>
      <c r="TX10" s="470"/>
      <c r="TY10" s="470"/>
      <c r="TZ10" s="470"/>
      <c r="UA10" s="470"/>
      <c r="UB10" s="470"/>
      <c r="UC10" s="470"/>
      <c r="UD10" s="470"/>
      <c r="UE10" s="470"/>
      <c r="UF10" s="470"/>
      <c r="UG10" s="470"/>
      <c r="UH10" s="470"/>
      <c r="UI10" s="470"/>
      <c r="UJ10" s="470"/>
      <c r="UK10" s="470"/>
      <c r="UL10" s="470"/>
      <c r="UM10" s="470"/>
      <c r="UN10" s="470"/>
      <c r="UO10" s="470"/>
      <c r="UP10" s="470"/>
      <c r="UQ10" s="470"/>
      <c r="UR10" s="470"/>
      <c r="US10" s="470"/>
      <c r="UT10" s="470"/>
      <c r="UU10" s="470"/>
      <c r="UV10" s="470"/>
      <c r="UW10" s="470"/>
      <c r="UX10" s="470"/>
      <c r="UY10" s="470"/>
      <c r="UZ10" s="470"/>
      <c r="VA10" s="470"/>
      <c r="VB10" s="470"/>
      <c r="VC10" s="470"/>
      <c r="VD10" s="470"/>
      <c r="VE10" s="470"/>
      <c r="VF10" s="470"/>
      <c r="VG10" s="470"/>
      <c r="VH10" s="470"/>
      <c r="VI10" s="470"/>
      <c r="VJ10" s="470"/>
      <c r="VK10" s="470"/>
      <c r="VL10" s="470"/>
      <c r="VM10" s="470"/>
      <c r="VN10" s="470"/>
      <c r="VO10" s="470"/>
      <c r="VP10" s="470"/>
      <c r="VQ10" s="470"/>
      <c r="VR10" s="470"/>
      <c r="VS10" s="470"/>
      <c r="VT10" s="470"/>
      <c r="VU10" s="470"/>
      <c r="VV10" s="470"/>
      <c r="VW10" s="470"/>
      <c r="VX10" s="470"/>
      <c r="VY10" s="470"/>
      <c r="VZ10" s="470"/>
      <c r="WA10" s="470"/>
      <c r="WB10" s="470"/>
      <c r="WC10" s="470"/>
      <c r="WD10" s="470"/>
      <c r="WE10" s="470"/>
      <c r="WF10" s="470"/>
      <c r="WG10" s="470"/>
      <c r="WH10" s="470"/>
      <c r="WI10" s="470"/>
      <c r="WJ10" s="470"/>
      <c r="WK10" s="470"/>
      <c r="WL10" s="470"/>
      <c r="WM10" s="470"/>
      <c r="WN10" s="470"/>
      <c r="WO10" s="470"/>
      <c r="WP10" s="470"/>
      <c r="WQ10" s="470"/>
      <c r="WR10" s="470"/>
      <c r="WS10" s="470"/>
      <c r="WT10" s="470"/>
      <c r="WU10" s="470"/>
      <c r="WV10" s="470"/>
      <c r="WW10" s="470"/>
      <c r="WX10" s="470"/>
      <c r="WY10" s="470"/>
      <c r="WZ10" s="470"/>
      <c r="XA10" s="470"/>
      <c r="XB10" s="470"/>
      <c r="XC10" s="470"/>
      <c r="XD10" s="470"/>
      <c r="XE10" s="470"/>
      <c r="XF10" s="470"/>
      <c r="XG10" s="470"/>
      <c r="XH10" s="470"/>
      <c r="XI10" s="470"/>
      <c r="XJ10" s="470"/>
      <c r="XK10" s="470"/>
      <c r="XL10" s="470"/>
      <c r="XM10" s="470"/>
      <c r="XN10" s="470"/>
      <c r="XO10" s="470"/>
      <c r="XP10" s="470"/>
      <c r="XQ10" s="470"/>
      <c r="XR10" s="470"/>
      <c r="XS10" s="470"/>
      <c r="XT10" s="470"/>
      <c r="XU10" s="470"/>
      <c r="XV10" s="470"/>
      <c r="XW10" s="470"/>
      <c r="XX10" s="470"/>
      <c r="XY10" s="470"/>
      <c r="XZ10" s="470"/>
      <c r="YA10" s="470"/>
      <c r="YB10" s="470"/>
      <c r="YC10" s="470"/>
      <c r="YD10" s="470"/>
      <c r="YE10" s="470"/>
      <c r="YF10" s="470"/>
      <c r="YG10" s="470"/>
      <c r="YH10" s="470"/>
      <c r="YI10" s="470"/>
      <c r="YJ10" s="470"/>
      <c r="YK10" s="470"/>
      <c r="YL10" s="470"/>
      <c r="YM10" s="470"/>
      <c r="YN10" s="470"/>
      <c r="YO10" s="470"/>
      <c r="YP10" s="470"/>
      <c r="YQ10" s="470"/>
      <c r="YR10" s="470"/>
      <c r="YS10" s="470"/>
      <c r="YT10" s="470"/>
      <c r="YU10" s="470"/>
      <c r="YV10" s="470"/>
      <c r="YW10" s="470"/>
      <c r="YX10" s="470"/>
      <c r="YY10" s="470"/>
      <c r="YZ10" s="470"/>
      <c r="ZA10" s="470"/>
      <c r="ZB10" s="470"/>
      <c r="ZC10" s="470"/>
      <c r="ZD10" s="470"/>
      <c r="ZE10" s="470"/>
      <c r="ZF10" s="470"/>
      <c r="ZG10" s="470"/>
      <c r="ZH10" s="470"/>
      <c r="ZI10" s="470"/>
      <c r="ZJ10" s="470"/>
      <c r="ZK10" s="470"/>
      <c r="ZL10" s="470"/>
      <c r="ZM10" s="470"/>
      <c r="ZN10" s="470"/>
      <c r="ZO10" s="470"/>
      <c r="ZP10" s="470"/>
      <c r="ZQ10" s="470"/>
      <c r="ZR10" s="470"/>
      <c r="ZS10" s="470"/>
      <c r="ZT10" s="470"/>
      <c r="ZU10" s="470"/>
      <c r="ZV10" s="470"/>
      <c r="ZW10" s="470"/>
      <c r="ZX10" s="470"/>
      <c r="ZY10" s="470"/>
      <c r="ZZ10" s="470"/>
      <c r="AAA10" s="470"/>
      <c r="AAB10" s="470"/>
      <c r="AAC10" s="470"/>
      <c r="AAD10" s="470"/>
      <c r="AAE10" s="470"/>
      <c r="AAF10" s="470"/>
      <c r="AAG10" s="470"/>
      <c r="AAH10" s="470"/>
      <c r="AAI10" s="470"/>
      <c r="AAJ10" s="470"/>
      <c r="AAK10" s="470"/>
      <c r="AAL10" s="470"/>
      <c r="AAM10" s="470"/>
      <c r="AAN10" s="470"/>
      <c r="AAO10" s="470"/>
      <c r="AAP10" s="470"/>
      <c r="AAQ10" s="470"/>
      <c r="AAR10" s="470"/>
      <c r="AAS10" s="470"/>
      <c r="AAT10" s="470"/>
      <c r="AAU10" s="470"/>
      <c r="AAV10" s="470"/>
      <c r="AAW10" s="470"/>
      <c r="AAX10" s="470"/>
      <c r="AAY10" s="470"/>
      <c r="AAZ10" s="470"/>
      <c r="ABA10" s="470"/>
      <c r="ABB10" s="470"/>
      <c r="ABC10" s="470"/>
      <c r="ABD10" s="470"/>
      <c r="ABE10" s="470"/>
      <c r="ABF10" s="470"/>
      <c r="ABG10" s="470"/>
      <c r="ABH10" s="470"/>
      <c r="ABI10" s="470"/>
      <c r="ABJ10" s="470"/>
      <c r="ABK10" s="470"/>
      <c r="ABL10" s="470"/>
      <c r="ABM10" s="470"/>
      <c r="ABN10" s="470"/>
      <c r="ABO10" s="470"/>
      <c r="ABP10" s="470"/>
      <c r="ABQ10" s="470"/>
      <c r="ABR10" s="470"/>
      <c r="ABS10" s="470"/>
      <c r="ABT10" s="470"/>
      <c r="ABU10" s="470"/>
      <c r="ABV10" s="470"/>
      <c r="ABW10" s="470"/>
      <c r="ABX10" s="470"/>
      <c r="ABY10" s="470"/>
      <c r="ABZ10" s="470"/>
      <c r="ACA10" s="470"/>
      <c r="ACB10" s="470"/>
      <c r="ACC10" s="470"/>
      <c r="ACD10" s="470"/>
      <c r="ACE10" s="470"/>
      <c r="ACF10" s="470"/>
      <c r="ACG10" s="470"/>
      <c r="ACH10" s="470"/>
      <c r="ACI10" s="470"/>
      <c r="ACJ10" s="470"/>
      <c r="ACK10" s="470"/>
      <c r="ACL10" s="470"/>
      <c r="ACM10" s="470"/>
      <c r="ACN10" s="470"/>
      <c r="ACO10" s="470"/>
      <c r="ACP10" s="470"/>
      <c r="ACQ10" s="470"/>
      <c r="ACR10" s="470"/>
      <c r="ACS10" s="470"/>
      <c r="ACT10" s="470"/>
      <c r="ACU10" s="470"/>
      <c r="ACV10" s="470"/>
      <c r="ACW10" s="470"/>
      <c r="ACX10" s="470"/>
      <c r="ACY10" s="470"/>
      <c r="ACZ10" s="470"/>
      <c r="ADA10" s="470"/>
      <c r="ADB10" s="470"/>
      <c r="ADC10" s="470"/>
      <c r="ADD10" s="470"/>
      <c r="ADE10" s="470"/>
      <c r="ADF10" s="470"/>
      <c r="ADG10" s="470"/>
      <c r="ADH10" s="470"/>
      <c r="ADI10" s="470"/>
      <c r="ADJ10" s="470"/>
      <c r="ADK10" s="470"/>
      <c r="ADL10" s="470"/>
      <c r="ADM10" s="470"/>
      <c r="ADN10" s="470"/>
      <c r="ADO10" s="470"/>
      <c r="ADP10" s="470"/>
      <c r="ADQ10" s="470"/>
      <c r="ADR10" s="470"/>
      <c r="ADS10" s="470"/>
      <c r="ADT10" s="470"/>
      <c r="ADU10" s="470"/>
      <c r="ADV10" s="470"/>
      <c r="ADW10" s="470"/>
      <c r="ADX10" s="470"/>
      <c r="ADY10" s="470"/>
      <c r="ADZ10" s="470"/>
      <c r="AEA10" s="470"/>
      <c r="AEB10" s="470"/>
      <c r="AEC10" s="470"/>
      <c r="AED10" s="470"/>
      <c r="AEE10" s="470"/>
      <c r="AEF10" s="470"/>
      <c r="AEG10" s="470"/>
      <c r="AEH10" s="470"/>
      <c r="AEI10" s="470"/>
      <c r="AEJ10" s="470"/>
      <c r="AEK10" s="470"/>
      <c r="AEL10" s="470"/>
      <c r="AEM10" s="470"/>
      <c r="AEN10" s="470"/>
      <c r="AEO10" s="470"/>
      <c r="AEP10" s="470"/>
      <c r="AEQ10" s="470"/>
      <c r="AER10" s="470"/>
      <c r="AES10" s="470"/>
      <c r="AET10" s="470"/>
      <c r="AEU10" s="470"/>
      <c r="AEV10" s="470"/>
      <c r="AEW10" s="470"/>
      <c r="AEX10" s="470"/>
      <c r="AEY10" s="470"/>
      <c r="AEZ10" s="470"/>
      <c r="AFA10" s="470"/>
      <c r="AFB10" s="470"/>
      <c r="AFC10" s="470"/>
      <c r="AFD10" s="470"/>
      <c r="AFE10" s="470"/>
      <c r="AFF10" s="470"/>
      <c r="AFG10" s="470"/>
      <c r="AFH10" s="470"/>
      <c r="AFI10" s="470"/>
      <c r="AFJ10" s="470"/>
      <c r="AFK10" s="470"/>
      <c r="AFL10" s="470"/>
      <c r="AFM10" s="470"/>
      <c r="AFN10" s="470"/>
      <c r="AFO10" s="470"/>
      <c r="AFP10" s="470"/>
      <c r="AFQ10" s="470"/>
      <c r="AFR10" s="470"/>
      <c r="AFS10" s="470"/>
      <c r="AFT10" s="470"/>
      <c r="AFU10" s="470"/>
      <c r="AFV10" s="470"/>
      <c r="AFW10" s="470"/>
      <c r="AFX10" s="470"/>
      <c r="AFY10" s="470"/>
      <c r="AFZ10" s="470"/>
      <c r="AGA10" s="470"/>
      <c r="AGB10" s="470"/>
      <c r="AGC10" s="470"/>
      <c r="AGD10" s="470"/>
      <c r="AGE10" s="470"/>
      <c r="AGF10" s="470"/>
      <c r="AGG10" s="470"/>
      <c r="AGH10" s="470"/>
      <c r="AGI10" s="470"/>
      <c r="AGJ10" s="470"/>
      <c r="AGK10" s="470"/>
      <c r="AGL10" s="470"/>
      <c r="AGM10" s="470"/>
      <c r="AGN10" s="470"/>
      <c r="AGO10" s="470"/>
      <c r="AGP10" s="470"/>
      <c r="AGQ10" s="470"/>
      <c r="AGR10" s="470"/>
      <c r="AGS10" s="470"/>
      <c r="AGT10" s="470"/>
      <c r="AGU10" s="470"/>
      <c r="AGV10" s="470"/>
      <c r="AGW10" s="470"/>
      <c r="AGX10" s="470"/>
      <c r="AGY10" s="470"/>
      <c r="AGZ10" s="470"/>
      <c r="AHA10" s="470"/>
      <c r="AHB10" s="470"/>
      <c r="AHC10" s="470"/>
      <c r="AHD10" s="470"/>
      <c r="AHE10" s="470"/>
      <c r="AHF10" s="470"/>
      <c r="AHG10" s="470"/>
      <c r="AHH10" s="470"/>
      <c r="AHI10" s="470"/>
      <c r="AHJ10" s="470"/>
      <c r="AHK10" s="470"/>
      <c r="AHL10" s="470"/>
      <c r="AHM10" s="470"/>
      <c r="AHN10" s="470"/>
      <c r="AHO10" s="470"/>
      <c r="AHP10" s="470"/>
      <c r="AHQ10" s="470"/>
      <c r="AHR10" s="470"/>
      <c r="AHS10" s="470"/>
      <c r="AHT10" s="470"/>
      <c r="AHU10" s="470"/>
      <c r="AHV10" s="470"/>
      <c r="AHW10" s="470"/>
      <c r="AHX10" s="470"/>
      <c r="AHY10" s="470"/>
      <c r="AHZ10" s="470"/>
      <c r="AIA10" s="470"/>
      <c r="AIB10" s="470"/>
      <c r="AIC10" s="470"/>
      <c r="AID10" s="470"/>
      <c r="AIE10" s="470"/>
      <c r="AIF10" s="470"/>
      <c r="AIG10" s="470"/>
      <c r="AIH10" s="470"/>
      <c r="AII10" s="470"/>
      <c r="AIJ10" s="470"/>
      <c r="AIK10" s="470"/>
      <c r="AIL10" s="470"/>
      <c r="AIM10" s="470"/>
      <c r="AIN10" s="470"/>
      <c r="AIO10" s="470"/>
      <c r="AIP10" s="470"/>
      <c r="AIQ10" s="470"/>
      <c r="AIR10" s="470"/>
      <c r="AIS10" s="470"/>
      <c r="AIT10" s="470"/>
      <c r="AIU10" s="470"/>
      <c r="AIV10" s="470"/>
      <c r="AIW10" s="470"/>
      <c r="AIX10" s="470"/>
      <c r="AIY10" s="470"/>
      <c r="AIZ10" s="470"/>
      <c r="AJA10" s="470"/>
      <c r="AJB10" s="470"/>
      <c r="AJC10" s="470"/>
      <c r="AJD10" s="470"/>
      <c r="AJE10" s="470"/>
      <c r="AJF10" s="470"/>
      <c r="AJG10" s="470"/>
      <c r="AJH10" s="470"/>
      <c r="AJI10" s="470"/>
      <c r="AJJ10" s="470"/>
      <c r="AJK10" s="470"/>
      <c r="AJL10" s="470"/>
      <c r="AJM10" s="470"/>
      <c r="AJN10" s="470"/>
      <c r="AJO10" s="470"/>
      <c r="AJP10" s="470"/>
      <c r="AJQ10" s="470"/>
      <c r="AJR10" s="470"/>
      <c r="AJS10" s="470"/>
      <c r="AJT10" s="470"/>
      <c r="AJU10" s="470"/>
      <c r="AJV10" s="470"/>
      <c r="AJW10" s="470"/>
      <c r="AJX10" s="470"/>
      <c r="AJY10" s="470"/>
      <c r="AJZ10" s="470"/>
      <c r="AKA10" s="470"/>
      <c r="AKB10" s="470"/>
      <c r="AKC10" s="470"/>
      <c r="AKD10" s="470"/>
      <c r="AKE10" s="470"/>
      <c r="AKF10" s="470"/>
      <c r="AKG10" s="470"/>
      <c r="AKH10" s="470"/>
      <c r="AKI10" s="470"/>
      <c r="AKJ10" s="470"/>
      <c r="AKK10" s="470"/>
      <c r="AKL10" s="470"/>
      <c r="AKM10" s="470"/>
      <c r="AKN10" s="470"/>
      <c r="AKO10" s="470"/>
      <c r="AKP10" s="470"/>
      <c r="AKQ10" s="470"/>
      <c r="AKR10" s="470"/>
      <c r="AKS10" s="470"/>
      <c r="AKT10" s="470"/>
      <c r="AKU10" s="470"/>
      <c r="AKV10" s="470"/>
      <c r="AKW10" s="470"/>
      <c r="AKX10" s="470"/>
      <c r="AKY10" s="470"/>
      <c r="AKZ10" s="470"/>
      <c r="ALA10" s="470"/>
      <c r="ALB10" s="470"/>
      <c r="ALC10" s="470"/>
      <c r="ALD10" s="470"/>
      <c r="ALE10" s="470"/>
      <c r="ALF10" s="470"/>
      <c r="ALG10" s="470"/>
      <c r="ALH10" s="470"/>
      <c r="ALI10" s="470"/>
      <c r="ALJ10" s="470"/>
      <c r="ALK10" s="470"/>
      <c r="ALL10" s="470"/>
      <c r="ALM10" s="470"/>
      <c r="ALN10" s="470"/>
      <c r="ALO10" s="470"/>
      <c r="ALP10" s="470"/>
      <c r="ALQ10" s="470"/>
      <c r="ALR10" s="470"/>
      <c r="ALS10" s="470"/>
      <c r="ALT10" s="470"/>
      <c r="ALU10" s="470"/>
      <c r="ALV10" s="470"/>
      <c r="ALW10" s="470"/>
      <c r="ALX10" s="470"/>
    </row>
    <row r="11" spans="1:1013" ht="51">
      <c r="A11" s="521" t="str">
        <f>$A$5&amp;(RIGHT(A10,1)+1)</f>
        <v>B.7.3</v>
      </c>
      <c r="B11" s="573" t="s">
        <v>333</v>
      </c>
      <c r="C11" s="545"/>
      <c r="D11" s="546"/>
      <c r="E11" s="546"/>
      <c r="F11" s="546"/>
    </row>
    <row r="12" spans="1:1013" ht="76.5">
      <c r="A12" s="524"/>
      <c r="B12" s="572" t="s">
        <v>332</v>
      </c>
      <c r="C12" s="526" t="s">
        <v>18</v>
      </c>
      <c r="D12" s="441">
        <v>52</v>
      </c>
      <c r="E12" s="441"/>
      <c r="F12" s="441">
        <f t="shared" ref="F12:F13" si="1">D12*E12</f>
        <v>0</v>
      </c>
    </row>
    <row r="13" spans="1:1013" ht="114.75">
      <c r="A13" s="528"/>
      <c r="B13" s="568" t="s">
        <v>334</v>
      </c>
      <c r="C13" s="530" t="s">
        <v>18</v>
      </c>
      <c r="D13" s="440">
        <v>42</v>
      </c>
      <c r="E13" s="440"/>
      <c r="F13" s="440">
        <f t="shared" si="1"/>
        <v>0</v>
      </c>
    </row>
    <row r="14" spans="1:1013" ht="114.75">
      <c r="A14" s="517" t="str">
        <f>$A$5&amp;(RIGHT(A11,1)+1)</f>
        <v>B.7.4</v>
      </c>
      <c r="B14" s="518" t="s">
        <v>311</v>
      </c>
      <c r="C14" s="519" t="s">
        <v>18</v>
      </c>
      <c r="D14" s="520">
        <v>380</v>
      </c>
      <c r="E14" s="520"/>
      <c r="F14" s="520">
        <f t="shared" si="0"/>
        <v>0</v>
      </c>
    </row>
    <row r="15" spans="1:1013" s="472" customFormat="1" ht="177" customHeight="1">
      <c r="A15" s="528" t="str">
        <f>$A$5&amp;(RIGHT(A14,1)+1)</f>
        <v>B.7.5</v>
      </c>
      <c r="B15" s="518" t="s">
        <v>1997</v>
      </c>
      <c r="C15" s="519" t="s">
        <v>114</v>
      </c>
      <c r="D15" s="520">
        <v>8</v>
      </c>
      <c r="E15" s="520"/>
      <c r="F15" s="520">
        <f t="shared" si="0"/>
        <v>0</v>
      </c>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1"/>
      <c r="AU15" s="471"/>
      <c r="AV15" s="471"/>
      <c r="AW15" s="471"/>
      <c r="AX15" s="471"/>
      <c r="AY15" s="471"/>
      <c r="AZ15" s="471"/>
      <c r="BA15" s="471"/>
      <c r="BB15" s="471"/>
      <c r="BC15" s="471"/>
      <c r="BD15" s="471"/>
      <c r="BE15" s="471"/>
      <c r="BF15" s="471"/>
      <c r="BG15" s="471"/>
      <c r="BH15" s="471"/>
      <c r="BI15" s="471"/>
      <c r="BJ15" s="471"/>
      <c r="BK15" s="471"/>
      <c r="BL15" s="471"/>
      <c r="BM15" s="471"/>
      <c r="BN15" s="471"/>
      <c r="BO15" s="471"/>
      <c r="BP15" s="471"/>
      <c r="BQ15" s="471"/>
      <c r="BR15" s="471"/>
      <c r="BS15" s="471"/>
      <c r="BT15" s="471"/>
      <c r="BU15" s="471"/>
      <c r="BV15" s="471"/>
      <c r="BW15" s="471"/>
      <c r="BX15" s="471"/>
      <c r="BY15" s="471"/>
      <c r="BZ15" s="471"/>
      <c r="CA15" s="471"/>
      <c r="CB15" s="471"/>
      <c r="CC15" s="471"/>
      <c r="CD15" s="471"/>
      <c r="CE15" s="471"/>
      <c r="CF15" s="471"/>
      <c r="CG15" s="471"/>
      <c r="CH15" s="471"/>
      <c r="CI15" s="471"/>
      <c r="CJ15" s="471"/>
      <c r="CK15" s="471"/>
      <c r="CL15" s="471"/>
      <c r="CM15" s="471"/>
      <c r="CN15" s="471"/>
      <c r="CO15" s="471"/>
      <c r="CP15" s="471"/>
      <c r="CQ15" s="471"/>
      <c r="CR15" s="471"/>
      <c r="CS15" s="471"/>
      <c r="CT15" s="471"/>
      <c r="CU15" s="471"/>
      <c r="CV15" s="471"/>
      <c r="CW15" s="471"/>
      <c r="CX15" s="471"/>
      <c r="CY15" s="471"/>
      <c r="CZ15" s="471"/>
      <c r="DA15" s="471"/>
      <c r="DB15" s="471"/>
      <c r="DC15" s="471"/>
      <c r="DD15" s="471"/>
      <c r="DE15" s="471"/>
      <c r="DF15" s="471"/>
      <c r="DG15" s="471"/>
      <c r="DH15" s="471"/>
      <c r="DI15" s="471"/>
      <c r="DJ15" s="471"/>
      <c r="DK15" s="471"/>
      <c r="DL15" s="471"/>
      <c r="DM15" s="471"/>
      <c r="DN15" s="471"/>
      <c r="DO15" s="471"/>
      <c r="DP15" s="471"/>
      <c r="DQ15" s="471"/>
      <c r="DR15" s="471"/>
      <c r="DS15" s="471"/>
      <c r="DT15" s="471"/>
      <c r="DU15" s="471"/>
      <c r="DV15" s="471"/>
      <c r="DW15" s="471"/>
      <c r="DX15" s="471"/>
      <c r="DY15" s="471"/>
      <c r="DZ15" s="471"/>
      <c r="EA15" s="471"/>
      <c r="EB15" s="471"/>
      <c r="EC15" s="471"/>
      <c r="ED15" s="471"/>
      <c r="EE15" s="471"/>
      <c r="EF15" s="471"/>
      <c r="EG15" s="471"/>
      <c r="EH15" s="471"/>
      <c r="EI15" s="471"/>
      <c r="EJ15" s="471"/>
      <c r="EK15" s="471"/>
      <c r="EL15" s="471"/>
      <c r="EM15" s="471"/>
      <c r="EN15" s="471"/>
      <c r="EO15" s="471"/>
      <c r="EP15" s="471"/>
      <c r="EQ15" s="471"/>
      <c r="ER15" s="471"/>
      <c r="ES15" s="471"/>
      <c r="ET15" s="471"/>
      <c r="EU15" s="471"/>
      <c r="EV15" s="471"/>
      <c r="EW15" s="471"/>
      <c r="EX15" s="471"/>
      <c r="EY15" s="471"/>
      <c r="EZ15" s="471"/>
      <c r="FA15" s="471"/>
      <c r="FB15" s="471"/>
      <c r="FC15" s="471"/>
      <c r="FD15" s="471"/>
      <c r="FE15" s="471"/>
      <c r="FF15" s="471"/>
      <c r="FG15" s="471"/>
      <c r="FH15" s="471"/>
      <c r="FI15" s="471"/>
      <c r="FJ15" s="471"/>
      <c r="FK15" s="471"/>
      <c r="FL15" s="471"/>
      <c r="FM15" s="471"/>
      <c r="FN15" s="471"/>
      <c r="FO15" s="471"/>
      <c r="FP15" s="471"/>
      <c r="FQ15" s="471"/>
      <c r="FR15" s="471"/>
      <c r="FS15" s="471"/>
      <c r="FT15" s="471"/>
      <c r="FU15" s="471"/>
      <c r="FV15" s="471"/>
      <c r="FW15" s="471"/>
      <c r="FX15" s="471"/>
      <c r="FY15" s="471"/>
      <c r="FZ15" s="471"/>
      <c r="GA15" s="471"/>
      <c r="GB15" s="471"/>
      <c r="GC15" s="471"/>
      <c r="GD15" s="471"/>
      <c r="GE15" s="471"/>
      <c r="GF15" s="471"/>
      <c r="GG15" s="471"/>
      <c r="GH15" s="471"/>
      <c r="GI15" s="471"/>
      <c r="GJ15" s="471"/>
      <c r="GK15" s="471"/>
      <c r="GL15" s="471"/>
      <c r="GM15" s="471"/>
      <c r="GN15" s="471"/>
      <c r="GO15" s="471"/>
      <c r="GP15" s="471"/>
      <c r="GQ15" s="471"/>
      <c r="GR15" s="471"/>
      <c r="GS15" s="471"/>
      <c r="GT15" s="471"/>
      <c r="GU15" s="471"/>
      <c r="GV15" s="471"/>
      <c r="GW15" s="471"/>
      <c r="GX15" s="471"/>
      <c r="GY15" s="471"/>
      <c r="GZ15" s="471"/>
      <c r="HA15" s="471"/>
      <c r="HB15" s="471"/>
      <c r="HC15" s="471"/>
      <c r="HD15" s="471"/>
      <c r="HE15" s="471"/>
      <c r="HF15" s="471"/>
      <c r="HG15" s="471"/>
      <c r="HH15" s="471"/>
      <c r="HI15" s="471"/>
      <c r="HJ15" s="471"/>
      <c r="HK15" s="471"/>
      <c r="HL15" s="471"/>
      <c r="HM15" s="471"/>
      <c r="HN15" s="471"/>
      <c r="HO15" s="471"/>
      <c r="HP15" s="471"/>
      <c r="HQ15" s="471"/>
      <c r="HR15" s="471"/>
      <c r="HS15" s="471"/>
      <c r="HT15" s="471"/>
      <c r="HU15" s="471"/>
      <c r="HV15" s="471"/>
      <c r="HW15" s="471"/>
      <c r="HX15" s="471"/>
      <c r="HY15" s="471"/>
      <c r="HZ15" s="471"/>
      <c r="IA15" s="471"/>
      <c r="IB15" s="471"/>
      <c r="IC15" s="471"/>
      <c r="ID15" s="471"/>
      <c r="IE15" s="471"/>
      <c r="IF15" s="471"/>
      <c r="IG15" s="471"/>
      <c r="IH15" s="471"/>
      <c r="II15" s="471"/>
      <c r="IJ15" s="471"/>
      <c r="IK15" s="471"/>
      <c r="IL15" s="471"/>
      <c r="IM15" s="471"/>
      <c r="IN15" s="471"/>
      <c r="IO15" s="471"/>
      <c r="IP15" s="471"/>
      <c r="IQ15" s="471"/>
      <c r="IR15" s="471"/>
      <c r="IS15" s="471"/>
      <c r="IT15" s="471"/>
      <c r="IU15" s="471"/>
      <c r="IV15" s="471"/>
      <c r="IW15" s="471"/>
      <c r="IX15" s="471"/>
      <c r="IY15" s="471"/>
      <c r="IZ15" s="471"/>
      <c r="JA15" s="471"/>
      <c r="JB15" s="471"/>
      <c r="JC15" s="471"/>
      <c r="JD15" s="471"/>
      <c r="JE15" s="471"/>
      <c r="JF15" s="471"/>
      <c r="JG15" s="471"/>
      <c r="JH15" s="471"/>
      <c r="JI15" s="471"/>
      <c r="JJ15" s="471"/>
      <c r="JK15" s="471"/>
      <c r="JL15" s="471"/>
      <c r="JM15" s="471"/>
      <c r="JN15" s="471"/>
      <c r="JO15" s="471"/>
      <c r="JP15" s="471"/>
      <c r="JQ15" s="471"/>
      <c r="JR15" s="471"/>
      <c r="JS15" s="471"/>
      <c r="JT15" s="471"/>
      <c r="JU15" s="471"/>
      <c r="JV15" s="471"/>
      <c r="JW15" s="471"/>
      <c r="JX15" s="471"/>
      <c r="JY15" s="471"/>
      <c r="JZ15" s="471"/>
      <c r="KA15" s="471"/>
      <c r="KB15" s="471"/>
      <c r="KC15" s="471"/>
      <c r="KD15" s="471"/>
      <c r="KE15" s="471"/>
      <c r="KF15" s="471"/>
      <c r="KG15" s="471"/>
      <c r="KH15" s="471"/>
      <c r="KI15" s="471"/>
      <c r="KJ15" s="471"/>
      <c r="KK15" s="471"/>
      <c r="KL15" s="471"/>
      <c r="KM15" s="471"/>
      <c r="KN15" s="471"/>
      <c r="KO15" s="471"/>
      <c r="KP15" s="471"/>
      <c r="KQ15" s="471"/>
      <c r="KR15" s="471"/>
      <c r="KS15" s="471"/>
      <c r="KT15" s="471"/>
      <c r="KU15" s="471"/>
      <c r="KV15" s="471"/>
      <c r="KW15" s="471"/>
      <c r="KX15" s="471"/>
      <c r="KY15" s="471"/>
      <c r="KZ15" s="471"/>
      <c r="LA15" s="471"/>
      <c r="LB15" s="471"/>
      <c r="LC15" s="471"/>
      <c r="LD15" s="471"/>
      <c r="LE15" s="471"/>
      <c r="LF15" s="471"/>
      <c r="LG15" s="471"/>
      <c r="LH15" s="471"/>
      <c r="LI15" s="471"/>
      <c r="LJ15" s="471"/>
      <c r="LK15" s="471"/>
      <c r="LL15" s="471"/>
      <c r="LM15" s="471"/>
      <c r="LN15" s="471"/>
      <c r="LO15" s="471"/>
      <c r="LP15" s="471"/>
      <c r="LQ15" s="471"/>
      <c r="LR15" s="471"/>
      <c r="LS15" s="471"/>
      <c r="LT15" s="471"/>
      <c r="LU15" s="471"/>
      <c r="LV15" s="471"/>
      <c r="LW15" s="471"/>
      <c r="LX15" s="471"/>
      <c r="LY15" s="471"/>
      <c r="LZ15" s="471"/>
      <c r="MA15" s="471"/>
      <c r="MB15" s="471"/>
      <c r="MC15" s="471"/>
      <c r="MD15" s="471"/>
      <c r="ME15" s="471"/>
      <c r="MF15" s="471"/>
      <c r="MG15" s="471"/>
      <c r="MH15" s="471"/>
      <c r="MI15" s="471"/>
      <c r="MJ15" s="471"/>
      <c r="MK15" s="471"/>
      <c r="ML15" s="471"/>
      <c r="MM15" s="471"/>
      <c r="MN15" s="471"/>
      <c r="MO15" s="471"/>
      <c r="MP15" s="471"/>
      <c r="MQ15" s="471"/>
      <c r="MR15" s="471"/>
      <c r="MS15" s="471"/>
      <c r="MT15" s="471"/>
      <c r="MU15" s="471"/>
      <c r="MV15" s="471"/>
      <c r="MW15" s="471"/>
      <c r="MX15" s="471"/>
      <c r="MY15" s="471"/>
      <c r="MZ15" s="471"/>
      <c r="NA15" s="471"/>
      <c r="NB15" s="471"/>
      <c r="NC15" s="471"/>
      <c r="ND15" s="471"/>
      <c r="NE15" s="471"/>
      <c r="NF15" s="471"/>
      <c r="NG15" s="471"/>
      <c r="NH15" s="471"/>
      <c r="NI15" s="471"/>
      <c r="NJ15" s="471"/>
      <c r="NK15" s="471"/>
      <c r="NL15" s="471"/>
      <c r="NM15" s="471"/>
      <c r="NN15" s="471"/>
      <c r="NO15" s="471"/>
      <c r="NP15" s="471"/>
      <c r="NQ15" s="471"/>
      <c r="NR15" s="471"/>
      <c r="NS15" s="471"/>
      <c r="NT15" s="471"/>
      <c r="NU15" s="471"/>
      <c r="NV15" s="471"/>
      <c r="NW15" s="471"/>
      <c r="NX15" s="471"/>
      <c r="NY15" s="471"/>
      <c r="NZ15" s="471"/>
      <c r="OA15" s="471"/>
      <c r="OB15" s="471"/>
      <c r="OC15" s="471"/>
      <c r="OD15" s="471"/>
      <c r="OE15" s="471"/>
      <c r="OF15" s="471"/>
      <c r="OG15" s="471"/>
      <c r="OH15" s="471"/>
      <c r="OI15" s="471"/>
      <c r="OJ15" s="471"/>
      <c r="OK15" s="471"/>
      <c r="OL15" s="471"/>
      <c r="OM15" s="471"/>
      <c r="ON15" s="471"/>
      <c r="OO15" s="471"/>
      <c r="OP15" s="471"/>
      <c r="OQ15" s="471"/>
      <c r="OR15" s="471"/>
      <c r="OS15" s="471"/>
      <c r="OT15" s="471"/>
      <c r="OU15" s="471"/>
      <c r="OV15" s="471"/>
      <c r="OW15" s="471"/>
      <c r="OX15" s="471"/>
      <c r="OY15" s="471"/>
      <c r="OZ15" s="471"/>
      <c r="PA15" s="471"/>
      <c r="PB15" s="471"/>
      <c r="PC15" s="471"/>
      <c r="PD15" s="471"/>
      <c r="PE15" s="471"/>
      <c r="PF15" s="471"/>
      <c r="PG15" s="471"/>
      <c r="PH15" s="471"/>
      <c r="PI15" s="471"/>
      <c r="PJ15" s="471"/>
      <c r="PK15" s="471"/>
      <c r="PL15" s="471"/>
      <c r="PM15" s="471"/>
      <c r="PN15" s="471"/>
      <c r="PO15" s="471"/>
      <c r="PP15" s="471"/>
      <c r="PQ15" s="471"/>
      <c r="PR15" s="471"/>
      <c r="PS15" s="471"/>
      <c r="PT15" s="471"/>
      <c r="PU15" s="471"/>
      <c r="PV15" s="471"/>
      <c r="PW15" s="471"/>
      <c r="PX15" s="471"/>
      <c r="PY15" s="471"/>
      <c r="PZ15" s="471"/>
      <c r="QA15" s="471"/>
      <c r="QB15" s="471"/>
      <c r="QC15" s="471"/>
      <c r="QD15" s="471"/>
      <c r="QE15" s="471"/>
      <c r="QF15" s="471"/>
      <c r="QG15" s="471"/>
      <c r="QH15" s="471"/>
      <c r="QI15" s="471"/>
      <c r="QJ15" s="471"/>
      <c r="QK15" s="471"/>
      <c r="QL15" s="471"/>
      <c r="QM15" s="471"/>
      <c r="QN15" s="471"/>
      <c r="QO15" s="471"/>
      <c r="QP15" s="471"/>
      <c r="QQ15" s="471"/>
      <c r="QR15" s="471"/>
      <c r="QS15" s="471"/>
      <c r="QT15" s="471"/>
      <c r="QU15" s="471"/>
      <c r="QV15" s="471"/>
      <c r="QW15" s="471"/>
      <c r="QX15" s="471"/>
      <c r="QY15" s="471"/>
      <c r="QZ15" s="471"/>
      <c r="RA15" s="471"/>
      <c r="RB15" s="471"/>
      <c r="RC15" s="471"/>
      <c r="RD15" s="471"/>
      <c r="RE15" s="471"/>
      <c r="RF15" s="471"/>
      <c r="RG15" s="471"/>
      <c r="RH15" s="471"/>
      <c r="RI15" s="471"/>
      <c r="RJ15" s="471"/>
      <c r="RK15" s="471"/>
      <c r="RL15" s="471"/>
      <c r="RM15" s="471"/>
      <c r="RN15" s="471"/>
      <c r="RO15" s="471"/>
      <c r="RP15" s="471"/>
      <c r="RQ15" s="471"/>
      <c r="RR15" s="471"/>
      <c r="RS15" s="471"/>
      <c r="RT15" s="471"/>
      <c r="RU15" s="471"/>
      <c r="RV15" s="471"/>
      <c r="RW15" s="471"/>
      <c r="RX15" s="471"/>
      <c r="RY15" s="471"/>
      <c r="RZ15" s="471"/>
      <c r="SA15" s="471"/>
      <c r="SB15" s="471"/>
      <c r="SC15" s="471"/>
      <c r="SD15" s="471"/>
      <c r="SE15" s="471"/>
      <c r="SF15" s="471"/>
      <c r="SG15" s="471"/>
      <c r="SH15" s="471"/>
      <c r="SI15" s="471"/>
      <c r="SJ15" s="471"/>
      <c r="SK15" s="471"/>
      <c r="SL15" s="471"/>
      <c r="SM15" s="471"/>
      <c r="SN15" s="471"/>
      <c r="SO15" s="471"/>
      <c r="SP15" s="471"/>
      <c r="SQ15" s="471"/>
      <c r="SR15" s="471"/>
      <c r="SS15" s="471"/>
      <c r="ST15" s="471"/>
      <c r="SU15" s="471"/>
      <c r="SV15" s="471"/>
      <c r="SW15" s="471"/>
      <c r="SX15" s="471"/>
      <c r="SY15" s="471"/>
      <c r="SZ15" s="471"/>
      <c r="TA15" s="471"/>
      <c r="TB15" s="471"/>
      <c r="TC15" s="471"/>
      <c r="TD15" s="471"/>
      <c r="TE15" s="471"/>
      <c r="TF15" s="471"/>
      <c r="TG15" s="471"/>
      <c r="TH15" s="471"/>
      <c r="TI15" s="471"/>
      <c r="TJ15" s="471"/>
      <c r="TK15" s="471"/>
      <c r="TL15" s="471"/>
      <c r="TM15" s="471"/>
      <c r="TN15" s="471"/>
      <c r="TO15" s="471"/>
      <c r="TP15" s="471"/>
      <c r="TQ15" s="471"/>
      <c r="TR15" s="471"/>
      <c r="TS15" s="471"/>
      <c r="TT15" s="471"/>
      <c r="TU15" s="471"/>
      <c r="TV15" s="471"/>
      <c r="TW15" s="471"/>
      <c r="TX15" s="471"/>
      <c r="TY15" s="471"/>
      <c r="TZ15" s="471"/>
      <c r="UA15" s="471"/>
      <c r="UB15" s="471"/>
      <c r="UC15" s="471"/>
      <c r="UD15" s="471"/>
      <c r="UE15" s="471"/>
      <c r="UF15" s="471"/>
      <c r="UG15" s="471"/>
      <c r="UH15" s="471"/>
      <c r="UI15" s="471"/>
      <c r="UJ15" s="471"/>
      <c r="UK15" s="471"/>
      <c r="UL15" s="471"/>
      <c r="UM15" s="471"/>
      <c r="UN15" s="471"/>
      <c r="UO15" s="471"/>
      <c r="UP15" s="471"/>
      <c r="UQ15" s="471"/>
      <c r="UR15" s="471"/>
      <c r="US15" s="471"/>
      <c r="UT15" s="471"/>
      <c r="UU15" s="471"/>
      <c r="UV15" s="471"/>
      <c r="UW15" s="471"/>
      <c r="UX15" s="471"/>
      <c r="UY15" s="471"/>
      <c r="UZ15" s="471"/>
      <c r="VA15" s="471"/>
      <c r="VB15" s="471"/>
      <c r="VC15" s="471"/>
      <c r="VD15" s="471"/>
      <c r="VE15" s="471"/>
      <c r="VF15" s="471"/>
      <c r="VG15" s="471"/>
      <c r="VH15" s="471"/>
      <c r="VI15" s="471"/>
      <c r="VJ15" s="471"/>
      <c r="VK15" s="471"/>
      <c r="VL15" s="471"/>
      <c r="VM15" s="471"/>
      <c r="VN15" s="471"/>
      <c r="VO15" s="471"/>
      <c r="VP15" s="471"/>
      <c r="VQ15" s="471"/>
      <c r="VR15" s="471"/>
      <c r="VS15" s="471"/>
      <c r="VT15" s="471"/>
      <c r="VU15" s="471"/>
      <c r="VV15" s="471"/>
      <c r="VW15" s="471"/>
      <c r="VX15" s="471"/>
      <c r="VY15" s="471"/>
      <c r="VZ15" s="471"/>
      <c r="WA15" s="471"/>
      <c r="WB15" s="471"/>
      <c r="WC15" s="471"/>
      <c r="WD15" s="471"/>
      <c r="WE15" s="471"/>
      <c r="WF15" s="471"/>
      <c r="WG15" s="471"/>
      <c r="WH15" s="471"/>
      <c r="WI15" s="471"/>
      <c r="WJ15" s="471"/>
      <c r="WK15" s="471"/>
      <c r="WL15" s="471"/>
      <c r="WM15" s="471"/>
      <c r="WN15" s="471"/>
      <c r="WO15" s="471"/>
      <c r="WP15" s="471"/>
      <c r="WQ15" s="471"/>
      <c r="WR15" s="471"/>
      <c r="WS15" s="471"/>
      <c r="WT15" s="471"/>
      <c r="WU15" s="471"/>
      <c r="WV15" s="471"/>
      <c r="WW15" s="471"/>
      <c r="WX15" s="471"/>
      <c r="WY15" s="471"/>
      <c r="WZ15" s="471"/>
      <c r="XA15" s="471"/>
      <c r="XB15" s="471"/>
      <c r="XC15" s="471"/>
      <c r="XD15" s="471"/>
      <c r="XE15" s="471"/>
      <c r="XF15" s="471"/>
      <c r="XG15" s="471"/>
      <c r="XH15" s="471"/>
      <c r="XI15" s="471"/>
      <c r="XJ15" s="471"/>
      <c r="XK15" s="471"/>
      <c r="XL15" s="471"/>
      <c r="XM15" s="471"/>
      <c r="XN15" s="471"/>
      <c r="XO15" s="471"/>
      <c r="XP15" s="471"/>
      <c r="XQ15" s="471"/>
      <c r="XR15" s="471"/>
      <c r="XS15" s="471"/>
      <c r="XT15" s="471"/>
      <c r="XU15" s="471"/>
      <c r="XV15" s="471"/>
      <c r="XW15" s="471"/>
      <c r="XX15" s="471"/>
      <c r="XY15" s="471"/>
      <c r="XZ15" s="471"/>
      <c r="YA15" s="471"/>
      <c r="YB15" s="471"/>
      <c r="YC15" s="471"/>
      <c r="YD15" s="471"/>
      <c r="YE15" s="471"/>
      <c r="YF15" s="471"/>
      <c r="YG15" s="471"/>
      <c r="YH15" s="471"/>
      <c r="YI15" s="471"/>
      <c r="YJ15" s="471"/>
      <c r="YK15" s="471"/>
      <c r="YL15" s="471"/>
      <c r="YM15" s="471"/>
      <c r="YN15" s="471"/>
      <c r="YO15" s="471"/>
      <c r="YP15" s="471"/>
      <c r="YQ15" s="471"/>
      <c r="YR15" s="471"/>
      <c r="YS15" s="471"/>
      <c r="YT15" s="471"/>
      <c r="YU15" s="471"/>
      <c r="YV15" s="471"/>
      <c r="YW15" s="471"/>
      <c r="YX15" s="471"/>
      <c r="YY15" s="471"/>
      <c r="YZ15" s="471"/>
      <c r="ZA15" s="471"/>
      <c r="ZB15" s="471"/>
      <c r="ZC15" s="471"/>
      <c r="ZD15" s="471"/>
      <c r="ZE15" s="471"/>
      <c r="ZF15" s="471"/>
      <c r="ZG15" s="471"/>
      <c r="ZH15" s="471"/>
      <c r="ZI15" s="471"/>
      <c r="ZJ15" s="471"/>
      <c r="ZK15" s="471"/>
      <c r="ZL15" s="471"/>
      <c r="ZM15" s="471"/>
      <c r="ZN15" s="471"/>
      <c r="ZO15" s="471"/>
      <c r="ZP15" s="471"/>
      <c r="ZQ15" s="471"/>
      <c r="ZR15" s="471"/>
      <c r="ZS15" s="471"/>
      <c r="ZT15" s="471"/>
      <c r="ZU15" s="471"/>
      <c r="ZV15" s="471"/>
      <c r="ZW15" s="471"/>
      <c r="ZX15" s="471"/>
      <c r="ZY15" s="471"/>
      <c r="ZZ15" s="471"/>
      <c r="AAA15" s="471"/>
      <c r="AAB15" s="471"/>
      <c r="AAC15" s="471"/>
      <c r="AAD15" s="471"/>
      <c r="AAE15" s="471"/>
      <c r="AAF15" s="471"/>
      <c r="AAG15" s="471"/>
      <c r="AAH15" s="471"/>
      <c r="AAI15" s="471"/>
      <c r="AAJ15" s="471"/>
      <c r="AAK15" s="471"/>
      <c r="AAL15" s="471"/>
      <c r="AAM15" s="471"/>
      <c r="AAN15" s="471"/>
      <c r="AAO15" s="471"/>
      <c r="AAP15" s="471"/>
      <c r="AAQ15" s="471"/>
      <c r="AAR15" s="471"/>
      <c r="AAS15" s="471"/>
      <c r="AAT15" s="471"/>
      <c r="AAU15" s="471"/>
      <c r="AAV15" s="471"/>
      <c r="AAW15" s="471"/>
      <c r="AAX15" s="471"/>
      <c r="AAY15" s="471"/>
      <c r="AAZ15" s="471"/>
      <c r="ABA15" s="471"/>
      <c r="ABB15" s="471"/>
      <c r="ABC15" s="471"/>
      <c r="ABD15" s="471"/>
      <c r="ABE15" s="471"/>
      <c r="ABF15" s="471"/>
      <c r="ABG15" s="471"/>
      <c r="ABH15" s="471"/>
      <c r="ABI15" s="471"/>
      <c r="ABJ15" s="471"/>
      <c r="ABK15" s="471"/>
      <c r="ABL15" s="471"/>
      <c r="ABM15" s="471"/>
      <c r="ABN15" s="471"/>
      <c r="ABO15" s="471"/>
      <c r="ABP15" s="471"/>
      <c r="ABQ15" s="471"/>
      <c r="ABR15" s="471"/>
      <c r="ABS15" s="471"/>
      <c r="ABT15" s="471"/>
      <c r="ABU15" s="471"/>
      <c r="ABV15" s="471"/>
      <c r="ABW15" s="471"/>
      <c r="ABX15" s="471"/>
      <c r="ABY15" s="471"/>
      <c r="ABZ15" s="471"/>
      <c r="ACA15" s="471"/>
      <c r="ACB15" s="471"/>
      <c r="ACC15" s="471"/>
      <c r="ACD15" s="471"/>
      <c r="ACE15" s="471"/>
      <c r="ACF15" s="471"/>
      <c r="ACG15" s="471"/>
      <c r="ACH15" s="471"/>
      <c r="ACI15" s="471"/>
      <c r="ACJ15" s="471"/>
      <c r="ACK15" s="471"/>
      <c r="ACL15" s="471"/>
      <c r="ACM15" s="471"/>
      <c r="ACN15" s="471"/>
      <c r="ACO15" s="471"/>
      <c r="ACP15" s="471"/>
      <c r="ACQ15" s="471"/>
      <c r="ACR15" s="471"/>
      <c r="ACS15" s="471"/>
      <c r="ACT15" s="471"/>
      <c r="ACU15" s="471"/>
      <c r="ACV15" s="471"/>
      <c r="ACW15" s="471"/>
      <c r="ACX15" s="471"/>
      <c r="ACY15" s="471"/>
      <c r="ACZ15" s="471"/>
      <c r="ADA15" s="471"/>
      <c r="ADB15" s="471"/>
      <c r="ADC15" s="471"/>
      <c r="ADD15" s="471"/>
      <c r="ADE15" s="471"/>
      <c r="ADF15" s="471"/>
      <c r="ADG15" s="471"/>
      <c r="ADH15" s="471"/>
      <c r="ADI15" s="471"/>
      <c r="ADJ15" s="471"/>
      <c r="ADK15" s="471"/>
      <c r="ADL15" s="471"/>
      <c r="ADM15" s="471"/>
      <c r="ADN15" s="471"/>
      <c r="ADO15" s="471"/>
      <c r="ADP15" s="471"/>
      <c r="ADQ15" s="471"/>
      <c r="ADR15" s="471"/>
      <c r="ADS15" s="471"/>
      <c r="ADT15" s="471"/>
      <c r="ADU15" s="471"/>
      <c r="ADV15" s="471"/>
      <c r="ADW15" s="471"/>
      <c r="ADX15" s="471"/>
      <c r="ADY15" s="471"/>
      <c r="ADZ15" s="471"/>
      <c r="AEA15" s="471"/>
      <c r="AEB15" s="471"/>
      <c r="AEC15" s="471"/>
      <c r="AED15" s="471"/>
      <c r="AEE15" s="471"/>
      <c r="AEF15" s="471"/>
      <c r="AEG15" s="471"/>
      <c r="AEH15" s="471"/>
      <c r="AEI15" s="471"/>
      <c r="AEJ15" s="471"/>
      <c r="AEK15" s="471"/>
      <c r="AEL15" s="471"/>
      <c r="AEM15" s="471"/>
      <c r="AEN15" s="471"/>
      <c r="AEO15" s="471"/>
      <c r="AEP15" s="471"/>
      <c r="AEQ15" s="471"/>
      <c r="AER15" s="471"/>
      <c r="AES15" s="471"/>
      <c r="AET15" s="471"/>
      <c r="AEU15" s="471"/>
      <c r="AEV15" s="471"/>
      <c r="AEW15" s="471"/>
      <c r="AEX15" s="471"/>
      <c r="AEY15" s="471"/>
      <c r="AEZ15" s="471"/>
      <c r="AFA15" s="471"/>
      <c r="AFB15" s="471"/>
      <c r="AFC15" s="471"/>
      <c r="AFD15" s="471"/>
      <c r="AFE15" s="471"/>
      <c r="AFF15" s="471"/>
      <c r="AFG15" s="471"/>
      <c r="AFH15" s="471"/>
      <c r="AFI15" s="471"/>
      <c r="AFJ15" s="471"/>
      <c r="AFK15" s="471"/>
      <c r="AFL15" s="471"/>
      <c r="AFM15" s="471"/>
      <c r="AFN15" s="471"/>
      <c r="AFO15" s="471"/>
      <c r="AFP15" s="471"/>
      <c r="AFQ15" s="471"/>
      <c r="AFR15" s="471"/>
      <c r="AFS15" s="471"/>
      <c r="AFT15" s="471"/>
      <c r="AFU15" s="471"/>
      <c r="AFV15" s="471"/>
      <c r="AFW15" s="471"/>
      <c r="AFX15" s="471"/>
      <c r="AFY15" s="471"/>
      <c r="AFZ15" s="471"/>
      <c r="AGA15" s="471"/>
      <c r="AGB15" s="471"/>
      <c r="AGC15" s="471"/>
      <c r="AGD15" s="471"/>
      <c r="AGE15" s="471"/>
      <c r="AGF15" s="471"/>
      <c r="AGG15" s="471"/>
      <c r="AGH15" s="471"/>
      <c r="AGI15" s="471"/>
      <c r="AGJ15" s="471"/>
      <c r="AGK15" s="471"/>
      <c r="AGL15" s="471"/>
      <c r="AGM15" s="471"/>
      <c r="AGN15" s="471"/>
      <c r="AGO15" s="471"/>
      <c r="AGP15" s="471"/>
      <c r="AGQ15" s="471"/>
      <c r="AGR15" s="471"/>
      <c r="AGS15" s="471"/>
      <c r="AGT15" s="471"/>
      <c r="AGU15" s="471"/>
      <c r="AGV15" s="471"/>
      <c r="AGW15" s="471"/>
      <c r="AGX15" s="471"/>
      <c r="AGY15" s="471"/>
      <c r="AGZ15" s="471"/>
      <c r="AHA15" s="471"/>
      <c r="AHB15" s="471"/>
      <c r="AHC15" s="471"/>
      <c r="AHD15" s="471"/>
      <c r="AHE15" s="471"/>
      <c r="AHF15" s="471"/>
      <c r="AHG15" s="471"/>
      <c r="AHH15" s="471"/>
      <c r="AHI15" s="471"/>
      <c r="AHJ15" s="471"/>
      <c r="AHK15" s="471"/>
      <c r="AHL15" s="471"/>
      <c r="AHM15" s="471"/>
      <c r="AHN15" s="471"/>
      <c r="AHO15" s="471"/>
      <c r="AHP15" s="471"/>
      <c r="AHQ15" s="471"/>
      <c r="AHR15" s="471"/>
      <c r="AHS15" s="471"/>
      <c r="AHT15" s="471"/>
      <c r="AHU15" s="471"/>
      <c r="AHV15" s="471"/>
      <c r="AHW15" s="471"/>
      <c r="AHX15" s="471"/>
      <c r="AHY15" s="471"/>
      <c r="AHZ15" s="471"/>
      <c r="AIA15" s="471"/>
      <c r="AIB15" s="471"/>
      <c r="AIC15" s="471"/>
      <c r="AID15" s="471"/>
      <c r="AIE15" s="471"/>
      <c r="AIF15" s="471"/>
      <c r="AIG15" s="471"/>
      <c r="AIH15" s="471"/>
      <c r="AII15" s="471"/>
      <c r="AIJ15" s="471"/>
      <c r="AIK15" s="471"/>
      <c r="AIL15" s="471"/>
      <c r="AIM15" s="471"/>
      <c r="AIN15" s="471"/>
      <c r="AIO15" s="471"/>
      <c r="AIP15" s="471"/>
      <c r="AIQ15" s="471"/>
      <c r="AIR15" s="471"/>
      <c r="AIS15" s="471"/>
      <c r="AIT15" s="471"/>
      <c r="AIU15" s="471"/>
      <c r="AIV15" s="471"/>
      <c r="AIW15" s="471"/>
      <c r="AIX15" s="471"/>
      <c r="AIY15" s="471"/>
      <c r="AIZ15" s="471"/>
      <c r="AJA15" s="471"/>
      <c r="AJB15" s="471"/>
      <c r="AJC15" s="471"/>
      <c r="AJD15" s="471"/>
      <c r="AJE15" s="471"/>
      <c r="AJF15" s="471"/>
      <c r="AJG15" s="471"/>
      <c r="AJH15" s="471"/>
      <c r="AJI15" s="471"/>
      <c r="AJJ15" s="471"/>
      <c r="AJK15" s="471"/>
      <c r="AJL15" s="471"/>
      <c r="AJM15" s="471"/>
      <c r="AJN15" s="471"/>
      <c r="AJO15" s="471"/>
      <c r="AJP15" s="471"/>
      <c r="AJQ15" s="471"/>
      <c r="AJR15" s="471"/>
      <c r="AJS15" s="471"/>
      <c r="AJT15" s="471"/>
      <c r="AJU15" s="471"/>
      <c r="AJV15" s="471"/>
      <c r="AJW15" s="471"/>
      <c r="AJX15" s="471"/>
      <c r="AJY15" s="471"/>
      <c r="AJZ15" s="471"/>
      <c r="AKA15" s="471"/>
      <c r="AKB15" s="471"/>
      <c r="AKC15" s="471"/>
      <c r="AKD15" s="471"/>
      <c r="AKE15" s="471"/>
      <c r="AKF15" s="471"/>
      <c r="AKG15" s="471"/>
      <c r="AKH15" s="471"/>
      <c r="AKI15" s="471"/>
      <c r="AKJ15" s="471"/>
      <c r="AKK15" s="471"/>
      <c r="AKL15" s="471"/>
      <c r="AKM15" s="471"/>
      <c r="AKN15" s="471"/>
      <c r="AKO15" s="471"/>
      <c r="AKP15" s="471"/>
      <c r="AKQ15" s="471"/>
      <c r="AKR15" s="471"/>
      <c r="AKS15" s="471"/>
      <c r="AKT15" s="471"/>
      <c r="AKU15" s="471"/>
      <c r="AKV15" s="471"/>
      <c r="AKW15" s="471"/>
      <c r="AKX15" s="471"/>
      <c r="AKY15" s="471"/>
      <c r="AKZ15" s="471"/>
      <c r="ALA15" s="471"/>
      <c r="ALB15" s="471"/>
      <c r="ALC15" s="471"/>
      <c r="ALD15" s="471"/>
      <c r="ALE15" s="471"/>
      <c r="ALF15" s="471"/>
      <c r="ALG15" s="471"/>
      <c r="ALH15" s="471"/>
      <c r="ALI15" s="471"/>
      <c r="ALJ15" s="471"/>
      <c r="ALK15" s="471"/>
      <c r="ALL15" s="471"/>
      <c r="ALM15" s="471"/>
      <c r="ALN15" s="471"/>
      <c r="ALO15" s="471"/>
      <c r="ALP15" s="471"/>
      <c r="ALQ15" s="471"/>
      <c r="ALR15" s="471"/>
      <c r="ALS15" s="471"/>
      <c r="ALT15" s="471"/>
      <c r="ALU15" s="471"/>
      <c r="ALV15" s="471"/>
      <c r="ALW15" s="471"/>
      <c r="ALX15" s="471"/>
    </row>
    <row r="16" spans="1:1013">
      <c r="A16" s="575"/>
      <c r="B16" s="574" t="s">
        <v>183</v>
      </c>
      <c r="C16" s="534"/>
      <c r="D16" s="535"/>
      <c r="E16" s="535"/>
      <c r="F16" s="576">
        <f>SUM(F7:F15)</f>
        <v>0</v>
      </c>
    </row>
  </sheetData>
  <pageMargins left="0.70866141732283472" right="0.70866141732283472" top="0.74803149606299213" bottom="0.74803149606299213" header="0.31496062992125984" footer="0.31496062992125984"/>
  <pageSetup paperSize="9" scale="95" firstPageNumber="43" orientation="portrait" r:id="rId1"/>
  <headerFooter>
    <oddHeader>&amp;LProjekt: VATROGASNI DOM ŠKRLJEVO
Troškovnik Građevinsko obrtničkih radova</oddHeader>
    <oddFooter>&amp;LZagreb, listopad 2018.&amp;R&amp;P od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theme="4" tint="0.39997558519241921"/>
  </sheetPr>
  <dimension ref="A1:ALT13"/>
  <sheetViews>
    <sheetView view="pageBreakPreview" zoomScale="115" zoomScaleNormal="100" zoomScaleSheetLayoutView="115" workbookViewId="0">
      <selection activeCell="F13" sqref="F13"/>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08" width="9.140625" style="16" customWidth="1"/>
    <col min="1009" max="16384" width="7.42578125" style="5"/>
  </cols>
  <sheetData>
    <row r="1" spans="1:6" ht="25.5">
      <c r="A1" s="74" t="s">
        <v>12</v>
      </c>
      <c r="B1" s="75" t="s">
        <v>13</v>
      </c>
      <c r="C1" s="58" t="s">
        <v>317</v>
      </c>
      <c r="D1" s="76" t="s">
        <v>14</v>
      </c>
      <c r="E1" s="76" t="s">
        <v>319</v>
      </c>
      <c r="F1" s="76" t="s">
        <v>318</v>
      </c>
    </row>
    <row r="2" spans="1:6">
      <c r="A2" s="17"/>
      <c r="B2" s="18"/>
      <c r="C2" s="19"/>
      <c r="D2" s="59"/>
      <c r="E2" s="59"/>
      <c r="F2" s="59"/>
    </row>
    <row r="3" spans="1:6" s="16" customFormat="1">
      <c r="A3" s="20" t="s">
        <v>173</v>
      </c>
      <c r="B3" s="21" t="s">
        <v>174</v>
      </c>
      <c r="C3" s="22"/>
      <c r="D3" s="60"/>
      <c r="E3" s="60"/>
      <c r="F3" s="60"/>
    </row>
    <row r="4" spans="1:6" s="16" customFormat="1">
      <c r="A4" s="20"/>
      <c r="B4" s="21"/>
      <c r="C4" s="22"/>
      <c r="D4" s="60"/>
      <c r="E4" s="60"/>
      <c r="F4" s="60"/>
    </row>
    <row r="5" spans="1:6">
      <c r="A5" s="20" t="s">
        <v>182</v>
      </c>
      <c r="B5" s="21" t="s">
        <v>39</v>
      </c>
      <c r="C5" s="22"/>
      <c r="D5" s="60"/>
      <c r="E5" s="60"/>
      <c r="F5" s="60"/>
    </row>
    <row r="6" spans="1:6">
      <c r="A6" s="20"/>
      <c r="B6" s="21"/>
      <c r="C6" s="22"/>
      <c r="D6" s="60"/>
      <c r="E6" s="60"/>
      <c r="F6" s="60"/>
    </row>
    <row r="7" spans="1:6" ht="121.5" customHeight="1">
      <c r="A7" s="33" t="str">
        <f>$A$5&amp;1</f>
        <v>B.8.1</v>
      </c>
      <c r="B7" s="46" t="s">
        <v>136</v>
      </c>
      <c r="C7" s="40"/>
      <c r="D7" s="66"/>
      <c r="E7" s="66"/>
      <c r="F7" s="66"/>
    </row>
    <row r="8" spans="1:6" s="16" customFormat="1">
      <c r="A8" s="34"/>
      <c r="B8" s="47" t="s">
        <v>139</v>
      </c>
      <c r="C8" s="35" t="s">
        <v>18</v>
      </c>
      <c r="D8" s="67">
        <v>1110</v>
      </c>
      <c r="E8" s="67"/>
      <c r="F8" s="67">
        <f>D8*E8</f>
        <v>0</v>
      </c>
    </row>
    <row r="9" spans="1:6" s="16" customFormat="1">
      <c r="A9" s="36"/>
      <c r="B9" s="48" t="s">
        <v>140</v>
      </c>
      <c r="C9" s="37" t="s">
        <v>18</v>
      </c>
      <c r="D9" s="68">
        <v>800</v>
      </c>
      <c r="E9" s="68"/>
      <c r="F9" s="68">
        <f>D9*E9</f>
        <v>0</v>
      </c>
    </row>
    <row r="10" spans="1:6" ht="102">
      <c r="A10" s="34" t="str">
        <f>$A$5&amp;(RIGHT(A7,1)+1)</f>
        <v>B.8.2</v>
      </c>
      <c r="B10" s="46" t="s">
        <v>287</v>
      </c>
      <c r="C10" s="40"/>
      <c r="D10" s="66"/>
      <c r="E10" s="66"/>
      <c r="F10" s="66"/>
    </row>
    <row r="11" spans="1:6" s="16" customFormat="1">
      <c r="A11" s="34"/>
      <c r="B11" s="49" t="s">
        <v>137</v>
      </c>
      <c r="C11" s="35" t="s">
        <v>18</v>
      </c>
      <c r="D11" s="67">
        <v>580</v>
      </c>
      <c r="E11" s="67"/>
      <c r="F11" s="67">
        <f>D11*E11</f>
        <v>0</v>
      </c>
    </row>
    <row r="12" spans="1:6" s="16" customFormat="1">
      <c r="A12" s="36"/>
      <c r="B12" s="50" t="s">
        <v>138</v>
      </c>
      <c r="C12" s="37" t="s">
        <v>18</v>
      </c>
      <c r="D12" s="68">
        <v>170</v>
      </c>
      <c r="E12" s="68"/>
      <c r="F12" s="68">
        <f>D12*E12</f>
        <v>0</v>
      </c>
    </row>
    <row r="13" spans="1:6">
      <c r="A13" s="29"/>
      <c r="B13" s="44" t="s">
        <v>183</v>
      </c>
      <c r="C13" s="31"/>
      <c r="D13" s="72"/>
      <c r="E13" s="71"/>
      <c r="F13" s="63">
        <f>SUM(F7:F12)</f>
        <v>0</v>
      </c>
    </row>
  </sheetData>
  <pageMargins left="0.70866141732283472" right="0.70866141732283472" top="0.74803149606299213" bottom="0.74803149606299213" header="0.31496062992125984" footer="0.31496062992125984"/>
  <pageSetup paperSize="9" scale="95" firstPageNumber="44" orientation="portrait" r:id="rId1"/>
  <headerFooter>
    <oddHeader>&amp;LProjekt: VATROGASNI DOM ŠKRLJEVO
Troškovnik Građevinsko obrtničkih radova</oddHeader>
    <oddFooter>&amp;LZagreb, listopad 2018.&amp;R&amp;P od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486F-B28A-4B17-96C1-47FC70E1903A}">
  <sheetPr>
    <tabColor theme="4" tint="0.39997558519241921"/>
  </sheetPr>
  <dimension ref="A1:F58"/>
  <sheetViews>
    <sheetView view="pageBreakPreview" topLeftCell="A49" zoomScale="85" zoomScaleNormal="85" zoomScaleSheetLayoutView="85" zoomScalePageLayoutView="110" workbookViewId="0">
      <selection activeCell="M54" sqref="M54"/>
    </sheetView>
  </sheetViews>
  <sheetFormatPr defaultColWidth="7.42578125" defaultRowHeight="12.75"/>
  <cols>
    <col min="1" max="1" width="6.7109375" style="1213" bestFit="1" customWidth="1"/>
    <col min="2" max="2" width="52.140625" style="1211" customWidth="1"/>
    <col min="3" max="3" width="6.85546875" style="1211" bestFit="1" customWidth="1"/>
    <col min="4" max="4" width="6.85546875" style="1229" bestFit="1" customWidth="1"/>
    <col min="5" max="5" width="8" style="1229" bestFit="1" customWidth="1"/>
    <col min="6" max="6" width="11.28515625" style="1229" customWidth="1"/>
    <col min="7" max="1014" width="9.140625" style="1211" customWidth="1"/>
    <col min="1015" max="16384" width="7.42578125" style="1211"/>
  </cols>
  <sheetData>
    <row r="1" spans="1:6" ht="38.25">
      <c r="A1" s="500" t="s">
        <v>12</v>
      </c>
      <c r="B1" s="501" t="s">
        <v>13</v>
      </c>
      <c r="C1" s="502" t="s">
        <v>317</v>
      </c>
      <c r="D1" s="503" t="s">
        <v>14</v>
      </c>
      <c r="E1" s="503" t="s">
        <v>319</v>
      </c>
      <c r="F1" s="503" t="s">
        <v>318</v>
      </c>
    </row>
    <row r="2" spans="1:6">
      <c r="A2" s="504"/>
      <c r="B2" s="505"/>
      <c r="C2" s="506"/>
      <c r="D2" s="507"/>
      <c r="E2" s="507"/>
      <c r="F2" s="507"/>
    </row>
    <row r="3" spans="1:6">
      <c r="A3" s="508" t="s">
        <v>173</v>
      </c>
      <c r="B3" s="509" t="s">
        <v>174</v>
      </c>
      <c r="C3" s="510"/>
      <c r="D3" s="511"/>
      <c r="E3" s="511"/>
      <c r="F3" s="511"/>
    </row>
    <row r="4" spans="1:6">
      <c r="A4" s="508"/>
      <c r="B4" s="509"/>
      <c r="C4" s="510"/>
      <c r="D4" s="511"/>
      <c r="E4" s="511"/>
      <c r="F4" s="511"/>
    </row>
    <row r="5" spans="1:6">
      <c r="A5" s="508" t="s">
        <v>184</v>
      </c>
      <c r="B5" s="509" t="s">
        <v>40</v>
      </c>
      <c r="C5" s="510"/>
      <c r="D5" s="511"/>
      <c r="E5" s="511"/>
      <c r="F5" s="511"/>
    </row>
    <row r="6" spans="1:6">
      <c r="B6" s="509"/>
      <c r="C6" s="1215"/>
      <c r="D6" s="1216"/>
      <c r="E6" s="1216"/>
      <c r="F6" s="1216"/>
    </row>
    <row r="7" spans="1:6" ht="143.25" customHeight="1">
      <c r="A7" s="508"/>
      <c r="B7" s="1245" t="s">
        <v>322</v>
      </c>
      <c r="C7" s="1246"/>
      <c r="D7" s="1246"/>
      <c r="E7" s="1246"/>
      <c r="F7" s="1247"/>
    </row>
    <row r="8" spans="1:6" ht="18.75" customHeight="1">
      <c r="B8" s="1214"/>
      <c r="C8" s="1214"/>
      <c r="D8" s="1230"/>
      <c r="E8" s="1231"/>
      <c r="F8" s="1231"/>
    </row>
    <row r="9" spans="1:6">
      <c r="A9" s="577" t="s">
        <v>220</v>
      </c>
      <c r="B9" s="578" t="s">
        <v>122</v>
      </c>
      <c r="C9" s="1225"/>
      <c r="D9" s="1226"/>
      <c r="E9" s="1227"/>
      <c r="F9" s="1228"/>
    </row>
    <row r="10" spans="1:6" ht="38.25">
      <c r="A10" s="1217" t="str">
        <f>$A$9&amp;1</f>
        <v>B.9.1.1</v>
      </c>
      <c r="B10" s="583" t="s">
        <v>347</v>
      </c>
      <c r="C10" s="1218" t="s">
        <v>114</v>
      </c>
      <c r="D10" s="1219">
        <v>2</v>
      </c>
      <c r="E10" s="1220"/>
      <c r="F10" s="1220">
        <f>D10*E10</f>
        <v>0</v>
      </c>
    </row>
    <row r="11" spans="1:6" ht="38.25">
      <c r="A11" s="1217" t="str">
        <f>$A$9&amp;(RIGHT(A10,1)+1)</f>
        <v>B.9.1.2</v>
      </c>
      <c r="B11" s="583" t="s">
        <v>348</v>
      </c>
      <c r="C11" s="1218" t="s">
        <v>114</v>
      </c>
      <c r="D11" s="1219">
        <v>5</v>
      </c>
      <c r="E11" s="1220"/>
      <c r="F11" s="1220">
        <f t="shared" ref="F11:F21" si="0">D11*E11</f>
        <v>0</v>
      </c>
    </row>
    <row r="12" spans="1:6" ht="38.25">
      <c r="A12" s="1217" t="str">
        <f t="shared" ref="A12:A19" si="1">$A$9&amp;(RIGHT(A11,1)+1)</f>
        <v>B.9.1.3</v>
      </c>
      <c r="B12" s="583" t="s">
        <v>349</v>
      </c>
      <c r="C12" s="1218" t="s">
        <v>114</v>
      </c>
      <c r="D12" s="1219">
        <v>2</v>
      </c>
      <c r="E12" s="1220"/>
      <c r="F12" s="1220">
        <f t="shared" si="0"/>
        <v>0</v>
      </c>
    </row>
    <row r="13" spans="1:6" ht="38.25">
      <c r="A13" s="1217" t="str">
        <f t="shared" si="1"/>
        <v>B.9.1.4</v>
      </c>
      <c r="B13" s="583" t="s">
        <v>350</v>
      </c>
      <c r="C13" s="1218" t="s">
        <v>114</v>
      </c>
      <c r="D13" s="1219">
        <v>1</v>
      </c>
      <c r="E13" s="1220"/>
      <c r="F13" s="1220">
        <f t="shared" si="0"/>
        <v>0</v>
      </c>
    </row>
    <row r="14" spans="1:6" ht="38.25">
      <c r="A14" s="1217" t="str">
        <f t="shared" si="1"/>
        <v>B.9.1.5</v>
      </c>
      <c r="B14" s="583" t="s">
        <v>351</v>
      </c>
      <c r="C14" s="1218" t="s">
        <v>114</v>
      </c>
      <c r="D14" s="1219">
        <v>1</v>
      </c>
      <c r="E14" s="1220"/>
      <c r="F14" s="1220">
        <f t="shared" si="0"/>
        <v>0</v>
      </c>
    </row>
    <row r="15" spans="1:6" ht="38.25">
      <c r="A15" s="1217" t="str">
        <f t="shared" si="1"/>
        <v>B.9.1.6</v>
      </c>
      <c r="B15" s="583" t="s">
        <v>115</v>
      </c>
      <c r="C15" s="1218" t="s">
        <v>114</v>
      </c>
      <c r="D15" s="1219">
        <v>3</v>
      </c>
      <c r="E15" s="1220"/>
      <c r="F15" s="1220">
        <f t="shared" si="0"/>
        <v>0</v>
      </c>
    </row>
    <row r="16" spans="1:6" ht="51.75" customHeight="1">
      <c r="A16" s="1217" t="str">
        <f t="shared" si="1"/>
        <v>B.9.1.7</v>
      </c>
      <c r="B16" s="583" t="s">
        <v>116</v>
      </c>
      <c r="C16" s="1218" t="s">
        <v>114</v>
      </c>
      <c r="D16" s="1219">
        <v>1</v>
      </c>
      <c r="E16" s="1220"/>
      <c r="F16" s="1220">
        <f t="shared" si="0"/>
        <v>0</v>
      </c>
    </row>
    <row r="17" spans="1:6" ht="63.75">
      <c r="A17" s="1217" t="str">
        <f t="shared" si="1"/>
        <v>B.9.1.8</v>
      </c>
      <c r="B17" s="583" t="s">
        <v>344</v>
      </c>
      <c r="C17" s="1218" t="s">
        <v>114</v>
      </c>
      <c r="D17" s="1219">
        <v>2</v>
      </c>
      <c r="E17" s="1220"/>
      <c r="F17" s="1220">
        <f t="shared" si="0"/>
        <v>0</v>
      </c>
    </row>
    <row r="18" spans="1:6" ht="51">
      <c r="A18" s="1217" t="str">
        <f t="shared" si="1"/>
        <v>B.9.1.9</v>
      </c>
      <c r="B18" s="583" t="s">
        <v>345</v>
      </c>
      <c r="C18" s="1218" t="s">
        <v>114</v>
      </c>
      <c r="D18" s="1219">
        <v>1</v>
      </c>
      <c r="E18" s="1220"/>
      <c r="F18" s="1220">
        <f t="shared" si="0"/>
        <v>0</v>
      </c>
    </row>
    <row r="19" spans="1:6" ht="51">
      <c r="A19" s="1217" t="str">
        <f t="shared" si="1"/>
        <v>B.9.1.10</v>
      </c>
      <c r="B19" s="583" t="s">
        <v>352</v>
      </c>
      <c r="C19" s="1218" t="s">
        <v>114</v>
      </c>
      <c r="D19" s="1219">
        <v>1</v>
      </c>
      <c r="E19" s="1220"/>
      <c r="F19" s="1220">
        <f t="shared" si="0"/>
        <v>0</v>
      </c>
    </row>
    <row r="20" spans="1:6" ht="51">
      <c r="A20" s="1217" t="str">
        <f>$A$9&amp;(RIGHT(A19,2)+1)</f>
        <v>B.9.1.11</v>
      </c>
      <c r="B20" s="583" t="s">
        <v>353</v>
      </c>
      <c r="C20" s="1218" t="s">
        <v>114</v>
      </c>
      <c r="D20" s="1219">
        <v>1</v>
      </c>
      <c r="E20" s="1220"/>
      <c r="F20" s="1220">
        <f t="shared" si="0"/>
        <v>0</v>
      </c>
    </row>
    <row r="21" spans="1:6" ht="51">
      <c r="A21" s="1217" t="str">
        <f>$A$9&amp;(RIGHT(A20,2)+1)</f>
        <v>B.9.1.12</v>
      </c>
      <c r="B21" s="583" t="s">
        <v>346</v>
      </c>
      <c r="C21" s="1218" t="s">
        <v>114</v>
      </c>
      <c r="D21" s="1219">
        <v>1</v>
      </c>
      <c r="E21" s="1220"/>
      <c r="F21" s="1220">
        <f t="shared" si="0"/>
        <v>0</v>
      </c>
    </row>
    <row r="22" spans="1:6">
      <c r="A22" s="1221"/>
      <c r="B22" s="585" t="s">
        <v>327</v>
      </c>
      <c r="C22" s="1222"/>
      <c r="D22" s="1223"/>
      <c r="E22" s="1224"/>
      <c r="F22" s="1232">
        <f>SUM(F10:F21)</f>
        <v>0</v>
      </c>
    </row>
    <row r="23" spans="1:6">
      <c r="A23" s="1221"/>
      <c r="B23" s="589"/>
      <c r="C23" s="1222"/>
      <c r="D23" s="1223"/>
      <c r="E23" s="1224"/>
      <c r="F23" s="1224"/>
    </row>
    <row r="24" spans="1:6">
      <c r="A24" s="577" t="s">
        <v>186</v>
      </c>
      <c r="B24" s="578" t="s">
        <v>124</v>
      </c>
      <c r="C24" s="1225"/>
      <c r="D24" s="1226"/>
      <c r="E24" s="1227"/>
      <c r="F24" s="1228"/>
    </row>
    <row r="25" spans="1:6" ht="72" customHeight="1">
      <c r="A25" s="1217" t="str">
        <f>$A$24&amp;1</f>
        <v>B.9.2.1</v>
      </c>
      <c r="B25" s="590" t="s">
        <v>2074</v>
      </c>
      <c r="C25" s="1218" t="s">
        <v>114</v>
      </c>
      <c r="D25" s="1219">
        <v>1</v>
      </c>
      <c r="E25" s="1220"/>
      <c r="F25" s="1220">
        <f t="shared" ref="F25:F45" si="2">D25*E25</f>
        <v>0</v>
      </c>
    </row>
    <row r="26" spans="1:6" ht="55.5" customHeight="1">
      <c r="A26" s="1217" t="str">
        <f>$A$24&amp;(RIGHT(A25,1)+1)</f>
        <v>B.9.2.2</v>
      </c>
      <c r="B26" s="590" t="s">
        <v>354</v>
      </c>
      <c r="C26" s="1218" t="s">
        <v>114</v>
      </c>
      <c r="D26" s="1219">
        <v>2</v>
      </c>
      <c r="E26" s="1220"/>
      <c r="F26" s="1220">
        <f t="shared" si="2"/>
        <v>0</v>
      </c>
    </row>
    <row r="27" spans="1:6" ht="51">
      <c r="A27" s="1217" t="str">
        <f t="shared" ref="A27:A34" si="3">$A$24&amp;(RIGHT(A26,1)+1)</f>
        <v>B.9.2.3</v>
      </c>
      <c r="B27" s="590" t="s">
        <v>2075</v>
      </c>
      <c r="C27" s="1218" t="s">
        <v>114</v>
      </c>
      <c r="D27" s="1219">
        <v>1</v>
      </c>
      <c r="E27" s="1220"/>
      <c r="F27" s="1220">
        <f t="shared" si="2"/>
        <v>0</v>
      </c>
    </row>
    <row r="28" spans="1:6" ht="94.5" customHeight="1">
      <c r="A28" s="1217" t="str">
        <f t="shared" si="3"/>
        <v>B.9.2.4</v>
      </c>
      <c r="B28" s="590" t="s">
        <v>2076</v>
      </c>
      <c r="C28" s="1218" t="s">
        <v>114</v>
      </c>
      <c r="D28" s="1219">
        <v>2</v>
      </c>
      <c r="E28" s="1220"/>
      <c r="F28" s="1220">
        <f t="shared" si="2"/>
        <v>0</v>
      </c>
    </row>
    <row r="29" spans="1:6" ht="108.75" customHeight="1">
      <c r="A29" s="1217" t="str">
        <f t="shared" si="3"/>
        <v>B.9.2.5</v>
      </c>
      <c r="B29" s="590" t="s">
        <v>2050</v>
      </c>
      <c r="C29" s="1218" t="s">
        <v>114</v>
      </c>
      <c r="D29" s="1219">
        <v>1</v>
      </c>
      <c r="E29" s="1220"/>
      <c r="F29" s="1220">
        <f t="shared" si="2"/>
        <v>0</v>
      </c>
    </row>
    <row r="30" spans="1:6" ht="136.5" customHeight="1">
      <c r="A30" s="1217" t="str">
        <f t="shared" si="3"/>
        <v>B.9.2.6</v>
      </c>
      <c r="B30" s="590" t="s">
        <v>2051</v>
      </c>
      <c r="C30" s="1218" t="s">
        <v>114</v>
      </c>
      <c r="D30" s="1219">
        <v>4</v>
      </c>
      <c r="E30" s="1220"/>
      <c r="F30" s="1220">
        <f t="shared" si="2"/>
        <v>0</v>
      </c>
    </row>
    <row r="31" spans="1:6" ht="125.25" customHeight="1">
      <c r="A31" s="1217" t="str">
        <f t="shared" si="3"/>
        <v>B.9.2.7</v>
      </c>
      <c r="B31" s="590" t="s">
        <v>2052</v>
      </c>
      <c r="C31" s="1218" t="s">
        <v>114</v>
      </c>
      <c r="D31" s="1219">
        <v>2</v>
      </c>
      <c r="E31" s="1220"/>
      <c r="F31" s="1220">
        <f t="shared" si="2"/>
        <v>0</v>
      </c>
    </row>
    <row r="32" spans="1:6" ht="118.5" customHeight="1">
      <c r="A32" s="1217" t="str">
        <f t="shared" si="3"/>
        <v>B.9.2.8</v>
      </c>
      <c r="B32" s="590" t="s">
        <v>2077</v>
      </c>
      <c r="C32" s="1218" t="s">
        <v>114</v>
      </c>
      <c r="D32" s="1219">
        <v>1</v>
      </c>
      <c r="E32" s="1220"/>
      <c r="F32" s="1220">
        <f t="shared" si="2"/>
        <v>0</v>
      </c>
    </row>
    <row r="33" spans="1:6" ht="120.75" customHeight="1">
      <c r="A33" s="1217" t="str">
        <f t="shared" si="3"/>
        <v>B.9.2.9</v>
      </c>
      <c r="B33" s="590" t="s">
        <v>2053</v>
      </c>
      <c r="C33" s="1218" t="s">
        <v>114</v>
      </c>
      <c r="D33" s="1219">
        <v>1</v>
      </c>
      <c r="E33" s="1220"/>
      <c r="F33" s="1220">
        <f t="shared" si="2"/>
        <v>0</v>
      </c>
    </row>
    <row r="34" spans="1:6" ht="120" customHeight="1">
      <c r="A34" s="1217" t="str">
        <f t="shared" si="3"/>
        <v>B.9.2.10</v>
      </c>
      <c r="B34" s="590" t="s">
        <v>2054</v>
      </c>
      <c r="C34" s="1218" t="s">
        <v>114</v>
      </c>
      <c r="D34" s="1219">
        <v>1</v>
      </c>
      <c r="E34" s="1220"/>
      <c r="F34" s="1220">
        <f t="shared" si="2"/>
        <v>0</v>
      </c>
    </row>
    <row r="35" spans="1:6" ht="123" customHeight="1">
      <c r="A35" s="1217" t="str">
        <f>$A$24&amp;(RIGHT(A34,2)+1)</f>
        <v>B.9.2.11</v>
      </c>
      <c r="B35" s="590" t="s">
        <v>2055</v>
      </c>
      <c r="C35" s="1218" t="s">
        <v>114</v>
      </c>
      <c r="D35" s="1219">
        <v>1</v>
      </c>
      <c r="E35" s="1220"/>
      <c r="F35" s="1220">
        <f t="shared" si="2"/>
        <v>0</v>
      </c>
    </row>
    <row r="36" spans="1:6" ht="120.75" customHeight="1">
      <c r="A36" s="1217" t="str">
        <f t="shared" ref="A36:A44" si="4">$A$24&amp;(RIGHT(A35,2)+1)</f>
        <v>B.9.2.12</v>
      </c>
      <c r="B36" s="590" t="s">
        <v>2056</v>
      </c>
      <c r="C36" s="1218" t="s">
        <v>114</v>
      </c>
      <c r="D36" s="1219">
        <v>1</v>
      </c>
      <c r="E36" s="1220"/>
      <c r="F36" s="1220">
        <f t="shared" si="2"/>
        <v>0</v>
      </c>
    </row>
    <row r="37" spans="1:6" ht="123.75" customHeight="1">
      <c r="A37" s="1217" t="str">
        <f t="shared" si="4"/>
        <v>B.9.2.13</v>
      </c>
      <c r="B37" s="590" t="s">
        <v>2057</v>
      </c>
      <c r="C37" s="1218" t="s">
        <v>114</v>
      </c>
      <c r="D37" s="1219">
        <v>1</v>
      </c>
      <c r="E37" s="1220"/>
      <c r="F37" s="1220">
        <f t="shared" si="2"/>
        <v>0</v>
      </c>
    </row>
    <row r="38" spans="1:6" ht="120.75" customHeight="1">
      <c r="A38" s="1217" t="str">
        <f t="shared" si="4"/>
        <v>B.9.2.14</v>
      </c>
      <c r="B38" s="590" t="s">
        <v>2058</v>
      </c>
      <c r="C38" s="1218" t="s">
        <v>114</v>
      </c>
      <c r="D38" s="1219">
        <v>2</v>
      </c>
      <c r="E38" s="1220"/>
      <c r="F38" s="1220">
        <f t="shared" si="2"/>
        <v>0</v>
      </c>
    </row>
    <row r="39" spans="1:6" ht="120" customHeight="1">
      <c r="A39" s="1217" t="str">
        <f t="shared" si="4"/>
        <v>B.9.2.15</v>
      </c>
      <c r="B39" s="590" t="s">
        <v>2059</v>
      </c>
      <c r="C39" s="1218" t="s">
        <v>114</v>
      </c>
      <c r="D39" s="1219">
        <v>2</v>
      </c>
      <c r="E39" s="1220"/>
      <c r="F39" s="1220">
        <f t="shared" si="2"/>
        <v>0</v>
      </c>
    </row>
    <row r="40" spans="1:6" ht="138" customHeight="1">
      <c r="A40" s="1217" t="str">
        <f t="shared" si="4"/>
        <v>B.9.2.16</v>
      </c>
      <c r="B40" s="590" t="s">
        <v>2078</v>
      </c>
      <c r="C40" s="1218" t="s">
        <v>114</v>
      </c>
      <c r="D40" s="1219">
        <v>1</v>
      </c>
      <c r="E40" s="1220"/>
      <c r="F40" s="1220">
        <f t="shared" si="2"/>
        <v>0</v>
      </c>
    </row>
    <row r="41" spans="1:6" ht="129" customHeight="1">
      <c r="A41" s="1217" t="str">
        <f t="shared" si="4"/>
        <v>B.9.2.17</v>
      </c>
      <c r="B41" s="590" t="s">
        <v>2079</v>
      </c>
      <c r="C41" s="1218" t="s">
        <v>114</v>
      </c>
      <c r="D41" s="1219">
        <v>1</v>
      </c>
      <c r="E41" s="1220"/>
      <c r="F41" s="1220">
        <f t="shared" si="2"/>
        <v>0</v>
      </c>
    </row>
    <row r="42" spans="1:6" ht="76.5">
      <c r="A42" s="1217" t="str">
        <f t="shared" si="4"/>
        <v>B.9.2.18</v>
      </c>
      <c r="B42" s="590" t="s">
        <v>2060</v>
      </c>
      <c r="C42" s="1218" t="s">
        <v>114</v>
      </c>
      <c r="D42" s="1219">
        <v>1</v>
      </c>
      <c r="E42" s="1220"/>
      <c r="F42" s="1220">
        <f t="shared" si="2"/>
        <v>0</v>
      </c>
    </row>
    <row r="43" spans="1:6" ht="89.25">
      <c r="A43" s="1217" t="str">
        <f t="shared" si="4"/>
        <v>B.9.2.19</v>
      </c>
      <c r="B43" s="590" t="s">
        <v>2061</v>
      </c>
      <c r="C43" s="1218" t="s">
        <v>114</v>
      </c>
      <c r="D43" s="1219">
        <v>1</v>
      </c>
      <c r="E43" s="1220"/>
      <c r="F43" s="1220">
        <f t="shared" si="2"/>
        <v>0</v>
      </c>
    </row>
    <row r="44" spans="1:6" ht="89.25">
      <c r="A44" s="1217" t="str">
        <f t="shared" si="4"/>
        <v>B.9.2.20</v>
      </c>
      <c r="B44" s="590" t="s">
        <v>2062</v>
      </c>
      <c r="C44" s="1218" t="s">
        <v>114</v>
      </c>
      <c r="D44" s="1219">
        <v>1</v>
      </c>
      <c r="E44" s="1220"/>
      <c r="F44" s="1220">
        <f t="shared" si="2"/>
        <v>0</v>
      </c>
    </row>
    <row r="45" spans="1:6" ht="142.5" customHeight="1">
      <c r="A45" s="1217" t="s">
        <v>2063</v>
      </c>
      <c r="B45" s="590" t="s">
        <v>2064</v>
      </c>
      <c r="C45" s="1218" t="s">
        <v>114</v>
      </c>
      <c r="D45" s="1219">
        <v>1</v>
      </c>
      <c r="E45" s="1220"/>
      <c r="F45" s="1220">
        <f t="shared" si="2"/>
        <v>0</v>
      </c>
    </row>
    <row r="46" spans="1:6">
      <c r="A46" s="1221"/>
      <c r="B46" s="585" t="s">
        <v>328</v>
      </c>
      <c r="C46" s="1222"/>
      <c r="D46" s="1223"/>
      <c r="E46" s="1224"/>
      <c r="F46" s="1232">
        <f>SUM(F25:F45)</f>
        <v>0</v>
      </c>
    </row>
    <row r="47" spans="1:6">
      <c r="A47" s="1221"/>
      <c r="B47" s="589"/>
      <c r="C47" s="1222"/>
      <c r="D47" s="1223"/>
      <c r="E47" s="1224"/>
      <c r="F47" s="1224"/>
    </row>
    <row r="48" spans="1:6">
      <c r="A48" s="577" t="s">
        <v>185</v>
      </c>
      <c r="B48" s="578" t="s">
        <v>123</v>
      </c>
      <c r="C48" s="1225"/>
      <c r="D48" s="1226"/>
      <c r="E48" s="1227"/>
      <c r="F48" s="1228"/>
    </row>
    <row r="49" spans="1:6" ht="44.25" customHeight="1">
      <c r="A49" s="577"/>
      <c r="B49" s="1245" t="s">
        <v>316</v>
      </c>
      <c r="C49" s="1246"/>
      <c r="D49" s="1246"/>
      <c r="E49" s="1246"/>
      <c r="F49" s="1247"/>
    </row>
    <row r="50" spans="1:6" ht="81.75" customHeight="1">
      <c r="A50" s="577"/>
      <c r="B50" s="1245" t="s">
        <v>288</v>
      </c>
      <c r="C50" s="1246"/>
      <c r="D50" s="1246"/>
      <c r="E50" s="1246"/>
      <c r="F50" s="1247"/>
    </row>
    <row r="51" spans="1:6" ht="93.75" customHeight="1">
      <c r="A51" s="577"/>
      <c r="B51" s="1245" t="s">
        <v>291</v>
      </c>
      <c r="C51" s="1246"/>
      <c r="D51" s="1246"/>
      <c r="E51" s="1246"/>
      <c r="F51" s="1247"/>
    </row>
    <row r="52" spans="1:6" ht="54" customHeight="1">
      <c r="A52" s="1217" t="str">
        <f>$A$48&amp;1</f>
        <v>B.9.3.1</v>
      </c>
      <c r="B52" s="591" t="s">
        <v>117</v>
      </c>
      <c r="C52" s="1218" t="s">
        <v>114</v>
      </c>
      <c r="D52" s="1219">
        <v>1</v>
      </c>
      <c r="E52" s="1220"/>
      <c r="F52" s="1220">
        <f>D52*E52</f>
        <v>0</v>
      </c>
    </row>
    <row r="53" spans="1:6" ht="38.25">
      <c r="A53" s="1217" t="str">
        <f>$A$48&amp;(RIGHT(A52,1)+1)</f>
        <v>B.9.3.2</v>
      </c>
      <c r="B53" s="591" t="s">
        <v>118</v>
      </c>
      <c r="C53" s="1218" t="s">
        <v>114</v>
      </c>
      <c r="D53" s="1219">
        <v>1</v>
      </c>
      <c r="E53" s="1220"/>
      <c r="F53" s="1220">
        <f>D53*E53</f>
        <v>0</v>
      </c>
    </row>
    <row r="54" spans="1:6" ht="25.5">
      <c r="A54" s="1217" t="str">
        <f>$A$48&amp;(RIGHT(A53,1)+1)</f>
        <v>B.9.3.3</v>
      </c>
      <c r="B54" s="591" t="s">
        <v>289</v>
      </c>
      <c r="C54" s="1218" t="s">
        <v>114</v>
      </c>
      <c r="D54" s="1219">
        <v>1</v>
      </c>
      <c r="E54" s="1220"/>
      <c r="F54" s="1220">
        <f>D54*E54</f>
        <v>0</v>
      </c>
    </row>
    <row r="55" spans="1:6" ht="38.25">
      <c r="A55" s="1217" t="str">
        <f>$A$48&amp;(RIGHT(A54,1)+1)</f>
        <v>B.9.3.4</v>
      </c>
      <c r="B55" s="591" t="s">
        <v>290</v>
      </c>
      <c r="C55" s="1218" t="s">
        <v>114</v>
      </c>
      <c r="D55" s="1219">
        <v>1</v>
      </c>
      <c r="E55" s="1220"/>
      <c r="F55" s="1220">
        <f>D55*E55</f>
        <v>0</v>
      </c>
    </row>
    <row r="56" spans="1:6" ht="38.25">
      <c r="A56" s="1217" t="str">
        <f>$A$48&amp;(RIGHT(A55,1)+1)</f>
        <v>B.9.3.5</v>
      </c>
      <c r="B56" s="591" t="s">
        <v>119</v>
      </c>
      <c r="C56" s="1218" t="s">
        <v>114</v>
      </c>
      <c r="D56" s="1219">
        <v>2</v>
      </c>
      <c r="E56" s="1220"/>
      <c r="F56" s="1220">
        <f>D56*E56</f>
        <v>0</v>
      </c>
    </row>
    <row r="57" spans="1:6">
      <c r="A57" s="1233"/>
      <c r="B57" s="592" t="s">
        <v>329</v>
      </c>
      <c r="C57" s="1225"/>
      <c r="D57" s="1226"/>
      <c r="E57" s="1228"/>
      <c r="F57" s="1234">
        <f>SUM(F52:F56)</f>
        <v>0</v>
      </c>
    </row>
    <row r="58" spans="1:6">
      <c r="A58" s="532"/>
      <c r="B58" s="574" t="s">
        <v>183</v>
      </c>
      <c r="C58" s="534"/>
      <c r="D58" s="535"/>
      <c r="E58" s="536"/>
      <c r="F58" s="537">
        <f>F22+F46+F57</f>
        <v>0</v>
      </c>
    </row>
  </sheetData>
  <mergeCells count="4">
    <mergeCell ref="B7:F7"/>
    <mergeCell ref="B49:F49"/>
    <mergeCell ref="B50:F50"/>
    <mergeCell ref="B51:F51"/>
  </mergeCells>
  <pageMargins left="0.70866141732283472" right="0.70866141732283472" top="0.74803149606299213" bottom="0.74803149606299213" header="0.31496062992125984" footer="0.31496062992125984"/>
  <pageSetup paperSize="9" scale="94" firstPageNumber="45" orientation="portrait" r:id="rId1"/>
  <headerFooter>
    <oddHeader>&amp;LProjekt: VATROGASNI DOM ŠKRLJEVO
Troškovnik Građevinsko obrtničkih radova</oddHeader>
    <oddFooter>&amp;LZagreb, listopad 2018.&amp;R&amp;P od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4F63-80B5-4E5F-A848-7A1626DB5CC5}">
  <sheetPr>
    <tabColor theme="4" tint="0.39997558519241921"/>
  </sheetPr>
  <dimension ref="A1:F34"/>
  <sheetViews>
    <sheetView showWhiteSpace="0" view="pageBreakPreview" topLeftCell="A25" zoomScaleNormal="85" zoomScaleSheetLayoutView="100" zoomScalePageLayoutView="110" workbookViewId="0">
      <selection activeCell="H31" sqref="H31"/>
    </sheetView>
  </sheetViews>
  <sheetFormatPr defaultColWidth="7.42578125" defaultRowHeight="12.75"/>
  <cols>
    <col min="1" max="1" width="7.5703125" style="1213" bestFit="1" customWidth="1"/>
    <col min="2" max="2" width="52.140625" style="1211" customWidth="1"/>
    <col min="3" max="3" width="6.85546875" style="1211" bestFit="1" customWidth="1"/>
    <col min="4" max="4" width="6.85546875" style="1229" bestFit="1" customWidth="1"/>
    <col min="5" max="5" width="10.140625" style="1229" customWidth="1"/>
    <col min="6" max="6" width="11.28515625" style="1229" customWidth="1"/>
    <col min="7" max="1019" width="9.140625" style="1211" customWidth="1"/>
    <col min="1020" max="16384" width="7.42578125" style="1211"/>
  </cols>
  <sheetData>
    <row r="1" spans="1:6" ht="25.5">
      <c r="A1" s="500" t="s">
        <v>12</v>
      </c>
      <c r="B1" s="501" t="s">
        <v>13</v>
      </c>
      <c r="C1" s="502" t="s">
        <v>317</v>
      </c>
      <c r="D1" s="503" t="s">
        <v>14</v>
      </c>
      <c r="E1" s="503" t="s">
        <v>319</v>
      </c>
      <c r="F1" s="503" t="s">
        <v>318</v>
      </c>
    </row>
    <row r="2" spans="1:6">
      <c r="A2" s="504"/>
      <c r="B2" s="505"/>
      <c r="C2" s="506"/>
      <c r="D2" s="507"/>
      <c r="E2" s="507"/>
      <c r="F2" s="507"/>
    </row>
    <row r="3" spans="1:6">
      <c r="A3" s="508" t="s">
        <v>173</v>
      </c>
      <c r="B3" s="509" t="s">
        <v>174</v>
      </c>
      <c r="C3" s="510"/>
      <c r="D3" s="511"/>
      <c r="E3" s="511"/>
      <c r="F3" s="511"/>
    </row>
    <row r="4" spans="1:6">
      <c r="A4" s="508"/>
      <c r="B4" s="509"/>
      <c r="C4" s="510"/>
      <c r="D4" s="511"/>
      <c r="E4" s="511"/>
      <c r="F4" s="511"/>
    </row>
    <row r="5" spans="1:6">
      <c r="A5" s="508" t="s">
        <v>187</v>
      </c>
      <c r="B5" s="509" t="s">
        <v>41</v>
      </c>
      <c r="C5" s="510"/>
      <c r="D5" s="511"/>
      <c r="E5" s="511"/>
      <c r="F5" s="511"/>
    </row>
    <row r="6" spans="1:6">
      <c r="A6" s="508"/>
      <c r="B6" s="1212"/>
      <c r="C6" s="510"/>
      <c r="D6" s="511"/>
      <c r="E6" s="511"/>
      <c r="F6" s="511"/>
    </row>
    <row r="7" spans="1:6" ht="63" customHeight="1">
      <c r="A7" s="508"/>
      <c r="B7" s="1245" t="s">
        <v>323</v>
      </c>
      <c r="C7" s="1246"/>
      <c r="D7" s="1246"/>
      <c r="E7" s="1246"/>
      <c r="F7" s="1247"/>
    </row>
    <row r="8" spans="1:6" ht="113.25" customHeight="1">
      <c r="B8" s="1245" t="s">
        <v>110</v>
      </c>
      <c r="C8" s="1246"/>
      <c r="D8" s="1246"/>
      <c r="E8" s="1246"/>
      <c r="F8" s="1247"/>
    </row>
    <row r="9" spans="1:6" ht="80.25" customHeight="1">
      <c r="B9" s="1245" t="s">
        <v>111</v>
      </c>
      <c r="C9" s="1246"/>
      <c r="D9" s="1246"/>
      <c r="E9" s="1246"/>
      <c r="F9" s="1247"/>
    </row>
    <row r="10" spans="1:6" ht="55.5" customHeight="1">
      <c r="B10" s="1245" t="s">
        <v>324</v>
      </c>
      <c r="C10" s="1246"/>
      <c r="D10" s="1246"/>
      <c r="E10" s="1246"/>
      <c r="F10" s="1247"/>
    </row>
    <row r="11" spans="1:6" ht="16.5" customHeight="1">
      <c r="B11" s="1214"/>
      <c r="C11" s="1214"/>
      <c r="D11" s="1214"/>
      <c r="E11" s="1214"/>
      <c r="F11" s="1214"/>
    </row>
    <row r="12" spans="1:6">
      <c r="A12" s="508" t="s">
        <v>188</v>
      </c>
      <c r="B12" s="509" t="s">
        <v>120</v>
      </c>
      <c r="C12" s="1215"/>
      <c r="D12" s="1216"/>
      <c r="E12" s="1216"/>
      <c r="F12" s="1216"/>
    </row>
    <row r="13" spans="1:6" ht="63.75">
      <c r="A13" s="1217" t="str">
        <f>$A$12&amp;1</f>
        <v>B.10.1.1</v>
      </c>
      <c r="B13" s="590" t="s">
        <v>355</v>
      </c>
      <c r="C13" s="1218" t="s">
        <v>114</v>
      </c>
      <c r="D13" s="1219">
        <v>1</v>
      </c>
      <c r="E13" s="1220"/>
      <c r="F13" s="1220">
        <f>D13*E13</f>
        <v>0</v>
      </c>
    </row>
    <row r="14" spans="1:6" ht="51">
      <c r="A14" s="1217" t="str">
        <f>$A$12&amp;(RIGHT(A13,1)+1)</f>
        <v>B.10.1.2</v>
      </c>
      <c r="B14" s="590" t="s">
        <v>356</v>
      </c>
      <c r="C14" s="1218" t="s">
        <v>114</v>
      </c>
      <c r="D14" s="1219">
        <v>1</v>
      </c>
      <c r="E14" s="1220"/>
      <c r="F14" s="1220">
        <f t="shared" ref="F14:F32" si="0">D14*E14</f>
        <v>0</v>
      </c>
    </row>
    <row r="15" spans="1:6" ht="38.25">
      <c r="A15" s="1217" t="str">
        <f t="shared" ref="A15:A22" si="1">$A$12&amp;(RIGHT(A14,1)+1)</f>
        <v>B.10.1.3</v>
      </c>
      <c r="B15" s="590" t="s">
        <v>2065</v>
      </c>
      <c r="C15" s="1218" t="s">
        <v>114</v>
      </c>
      <c r="D15" s="1219">
        <v>2</v>
      </c>
      <c r="E15" s="1220"/>
      <c r="F15" s="1220">
        <f t="shared" si="0"/>
        <v>0</v>
      </c>
    </row>
    <row r="16" spans="1:6" ht="38.25">
      <c r="A16" s="1217" t="str">
        <f t="shared" si="1"/>
        <v>B.10.1.4</v>
      </c>
      <c r="B16" s="590" t="s">
        <v>2066</v>
      </c>
      <c r="C16" s="1218" t="s">
        <v>114</v>
      </c>
      <c r="D16" s="1219">
        <v>1</v>
      </c>
      <c r="E16" s="1220"/>
      <c r="F16" s="1220">
        <f t="shared" si="0"/>
        <v>0</v>
      </c>
    </row>
    <row r="17" spans="1:6" ht="38.25">
      <c r="A17" s="1217" t="str">
        <f t="shared" si="1"/>
        <v>B.10.1.5</v>
      </c>
      <c r="B17" s="590" t="s">
        <v>299</v>
      </c>
      <c r="C17" s="1218" t="s">
        <v>114</v>
      </c>
      <c r="D17" s="1219">
        <v>1</v>
      </c>
      <c r="E17" s="1220"/>
      <c r="F17" s="1220">
        <f t="shared" si="0"/>
        <v>0</v>
      </c>
    </row>
    <row r="18" spans="1:6" ht="135.75" customHeight="1">
      <c r="A18" s="1217" t="str">
        <f t="shared" si="1"/>
        <v>B.10.1.6</v>
      </c>
      <c r="B18" s="590" t="s">
        <v>2067</v>
      </c>
      <c r="C18" s="1218" t="s">
        <v>114</v>
      </c>
      <c r="D18" s="1219">
        <v>2</v>
      </c>
      <c r="E18" s="1220"/>
      <c r="F18" s="1220">
        <f t="shared" si="0"/>
        <v>0</v>
      </c>
    </row>
    <row r="19" spans="1:6" ht="51">
      <c r="A19" s="1217" t="str">
        <f t="shared" si="1"/>
        <v>B.10.1.7</v>
      </c>
      <c r="B19" s="590" t="s">
        <v>293</v>
      </c>
      <c r="C19" s="1218" t="s">
        <v>114</v>
      </c>
      <c r="D19" s="1219">
        <v>1</v>
      </c>
      <c r="E19" s="1220"/>
      <c r="F19" s="1220">
        <f t="shared" si="0"/>
        <v>0</v>
      </c>
    </row>
    <row r="20" spans="1:6" ht="51">
      <c r="A20" s="1217" t="str">
        <f t="shared" si="1"/>
        <v>B.10.1.8</v>
      </c>
      <c r="B20" s="590" t="s">
        <v>294</v>
      </c>
      <c r="C20" s="1218" t="s">
        <v>114</v>
      </c>
      <c r="D20" s="1219">
        <v>1</v>
      </c>
      <c r="E20" s="1220"/>
      <c r="F20" s="1220">
        <f t="shared" si="0"/>
        <v>0</v>
      </c>
    </row>
    <row r="21" spans="1:6" ht="51">
      <c r="A21" s="1217" t="str">
        <f t="shared" si="1"/>
        <v>B.10.1.9</v>
      </c>
      <c r="B21" s="590" t="s">
        <v>295</v>
      </c>
      <c r="C21" s="1218" t="s">
        <v>114</v>
      </c>
      <c r="D21" s="1219">
        <v>1</v>
      </c>
      <c r="E21" s="1220"/>
      <c r="F21" s="1220">
        <f t="shared" si="0"/>
        <v>0</v>
      </c>
    </row>
    <row r="22" spans="1:6" ht="38.25">
      <c r="A22" s="1217" t="str">
        <f t="shared" si="1"/>
        <v>B.10.1.10</v>
      </c>
      <c r="B22" s="590" t="s">
        <v>133</v>
      </c>
      <c r="C22" s="1218" t="s">
        <v>114</v>
      </c>
      <c r="D22" s="1219">
        <v>1</v>
      </c>
      <c r="E22" s="1220"/>
      <c r="F22" s="1220">
        <f t="shared" si="0"/>
        <v>0</v>
      </c>
    </row>
    <row r="23" spans="1:6" ht="96" customHeight="1">
      <c r="A23" s="1217" t="str">
        <f>$A$12&amp;(RIGHT(A22,2)+1)</f>
        <v>B.10.1.11</v>
      </c>
      <c r="B23" s="590" t="s">
        <v>296</v>
      </c>
      <c r="C23" s="1218" t="s">
        <v>114</v>
      </c>
      <c r="D23" s="1219">
        <v>2</v>
      </c>
      <c r="E23" s="1220"/>
      <c r="F23" s="1220">
        <f t="shared" si="0"/>
        <v>0</v>
      </c>
    </row>
    <row r="24" spans="1:6" ht="51">
      <c r="A24" s="1217" t="str">
        <f>$A$12&amp;(RIGHT(A23,2)+1)</f>
        <v>B.10.1.12</v>
      </c>
      <c r="B24" s="590" t="s">
        <v>297</v>
      </c>
      <c r="C24" s="1218" t="s">
        <v>114</v>
      </c>
      <c r="D24" s="1219">
        <v>2</v>
      </c>
      <c r="E24" s="1220"/>
      <c r="F24" s="1220">
        <f t="shared" si="0"/>
        <v>0</v>
      </c>
    </row>
    <row r="25" spans="1:6">
      <c r="A25" s="532"/>
      <c r="B25" s="509" t="s">
        <v>325</v>
      </c>
      <c r="C25" s="534"/>
      <c r="D25" s="535"/>
      <c r="E25" s="536"/>
      <c r="F25" s="537">
        <f>SUM(F13:F24)</f>
        <v>0</v>
      </c>
    </row>
    <row r="26" spans="1:6">
      <c r="A26" s="1221"/>
      <c r="B26" s="589"/>
      <c r="C26" s="1222"/>
      <c r="D26" s="1223"/>
      <c r="E26" s="1224"/>
      <c r="F26" s="1224"/>
    </row>
    <row r="27" spans="1:6">
      <c r="A27" s="577" t="s">
        <v>189</v>
      </c>
      <c r="B27" s="578" t="s">
        <v>121</v>
      </c>
      <c r="C27" s="1225"/>
      <c r="D27" s="1226"/>
      <c r="E27" s="1227"/>
      <c r="F27" s="1228"/>
    </row>
    <row r="28" spans="1:6" ht="38.25">
      <c r="A28" s="1217" t="str">
        <f>$A$27&amp;1</f>
        <v>B.10.2.1</v>
      </c>
      <c r="B28" s="590" t="s">
        <v>292</v>
      </c>
      <c r="C28" s="1218" t="s">
        <v>114</v>
      </c>
      <c r="D28" s="1219">
        <v>1</v>
      </c>
      <c r="E28" s="1220"/>
      <c r="F28" s="1220">
        <f t="shared" si="0"/>
        <v>0</v>
      </c>
    </row>
    <row r="29" spans="1:6" ht="38.25">
      <c r="A29" s="1217" t="s">
        <v>2068</v>
      </c>
      <c r="B29" s="590" t="s">
        <v>298</v>
      </c>
      <c r="C29" s="1218" t="s">
        <v>114</v>
      </c>
      <c r="D29" s="1219">
        <v>1</v>
      </c>
      <c r="E29" s="1220"/>
      <c r="F29" s="1220">
        <f t="shared" si="0"/>
        <v>0</v>
      </c>
    </row>
    <row r="30" spans="1:6" ht="50.25" customHeight="1">
      <c r="A30" s="1217" t="s">
        <v>2069</v>
      </c>
      <c r="B30" s="590" t="s">
        <v>300</v>
      </c>
      <c r="C30" s="1218" t="s">
        <v>114</v>
      </c>
      <c r="D30" s="1219">
        <v>2</v>
      </c>
      <c r="E30" s="1220"/>
      <c r="F30" s="1220">
        <f t="shared" si="0"/>
        <v>0</v>
      </c>
    </row>
    <row r="31" spans="1:6" ht="83.25" customHeight="1">
      <c r="A31" s="1217" t="s">
        <v>2070</v>
      </c>
      <c r="B31" s="590" t="s">
        <v>2072</v>
      </c>
      <c r="C31" s="1218" t="s">
        <v>114</v>
      </c>
      <c r="D31" s="1219">
        <v>1</v>
      </c>
      <c r="E31" s="1220"/>
      <c r="F31" s="1220">
        <f t="shared" si="0"/>
        <v>0</v>
      </c>
    </row>
    <row r="32" spans="1:6" ht="50.25" customHeight="1">
      <c r="A32" s="1217" t="s">
        <v>2071</v>
      </c>
      <c r="B32" s="590" t="s">
        <v>2073</v>
      </c>
      <c r="C32" s="1218" t="s">
        <v>114</v>
      </c>
      <c r="D32" s="1219">
        <v>1</v>
      </c>
      <c r="E32" s="1220"/>
      <c r="F32" s="1220">
        <f t="shared" si="0"/>
        <v>0</v>
      </c>
    </row>
    <row r="33" spans="1:6">
      <c r="A33" s="532"/>
      <c r="B33" s="509" t="s">
        <v>326</v>
      </c>
      <c r="C33" s="534"/>
      <c r="D33" s="535"/>
      <c r="E33" s="536"/>
      <c r="F33" s="537">
        <f>SUM(F28:F32)</f>
        <v>0</v>
      </c>
    </row>
    <row r="34" spans="1:6">
      <c r="A34" s="532"/>
      <c r="B34" s="574" t="s">
        <v>183</v>
      </c>
      <c r="C34" s="534"/>
      <c r="D34" s="535"/>
      <c r="E34" s="536"/>
      <c r="F34" s="537">
        <f>F25+F33</f>
        <v>0</v>
      </c>
    </row>
  </sheetData>
  <mergeCells count="4">
    <mergeCell ref="B7:F7"/>
    <mergeCell ref="B8:F8"/>
    <mergeCell ref="B9:F9"/>
    <mergeCell ref="B10:F10"/>
  </mergeCells>
  <pageMargins left="0.70866141732283472" right="0.70866141732283472" top="0.74803149606299213" bottom="0.74803149606299213" header="0.31496062992125984" footer="0.31496062992125984"/>
  <pageSetup paperSize="9" scale="91" firstPageNumber="48" orientation="portrait" r:id="rId1"/>
  <headerFooter>
    <oddHeader>&amp;LProjekt: VATROGASNI DOM ŠKRLJEVO
Troškovnik Građevinsko obrtničkih radova</oddHeader>
    <oddFooter>&amp;LZagreb, listopad 2018.&amp;R&amp;P od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theme="4" tint="0.39997558519241921"/>
  </sheetPr>
  <dimension ref="A1:ALX13"/>
  <sheetViews>
    <sheetView view="pageBreakPreview" zoomScaleNormal="100" zoomScaleSheetLayoutView="100" workbookViewId="0">
      <selection activeCell="H16" sqref="H16"/>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2" width="9.140625" style="16" customWidth="1"/>
    <col min="1013" max="16384" width="7.42578125" style="5"/>
  </cols>
  <sheetData>
    <row r="1" spans="1:1012" ht="25.5">
      <c r="A1" s="74" t="s">
        <v>12</v>
      </c>
      <c r="B1" s="75" t="s">
        <v>13</v>
      </c>
      <c r="C1" s="58" t="s">
        <v>317</v>
      </c>
      <c r="D1" s="76" t="s">
        <v>14</v>
      </c>
      <c r="E1" s="76" t="s">
        <v>319</v>
      </c>
      <c r="F1" s="76" t="s">
        <v>318</v>
      </c>
    </row>
    <row r="2" spans="1:1012">
      <c r="A2" s="17"/>
      <c r="B2" s="18"/>
      <c r="C2" s="19"/>
      <c r="D2" s="59"/>
      <c r="E2" s="59"/>
      <c r="F2" s="59"/>
    </row>
    <row r="3" spans="1:1012" s="16" customFormat="1">
      <c r="A3" s="20" t="s">
        <v>173</v>
      </c>
      <c r="B3" s="21" t="s">
        <v>174</v>
      </c>
      <c r="C3" s="22"/>
      <c r="D3" s="60"/>
      <c r="E3" s="60"/>
      <c r="F3" s="60"/>
    </row>
    <row r="4" spans="1:1012" s="16" customFormat="1">
      <c r="A4" s="20"/>
      <c r="B4" s="21"/>
      <c r="C4" s="22"/>
      <c r="D4" s="60"/>
      <c r="E4" s="60"/>
      <c r="F4" s="60"/>
    </row>
    <row r="5" spans="1:1012">
      <c r="A5" s="20" t="s">
        <v>192</v>
      </c>
      <c r="B5" s="21" t="s">
        <v>193</v>
      </c>
      <c r="C5" s="22"/>
      <c r="D5" s="60"/>
      <c r="E5" s="60"/>
      <c r="F5" s="60"/>
    </row>
    <row r="6" spans="1:1012">
      <c r="B6" s="21"/>
      <c r="C6" s="38"/>
      <c r="D6" s="65"/>
      <c r="E6" s="65"/>
      <c r="F6" s="65"/>
    </row>
    <row r="7" spans="1:1012" ht="25.5">
      <c r="A7" s="33" t="str">
        <f>$A$5&amp;1</f>
        <v>B.11.1</v>
      </c>
      <c r="B7" s="39" t="s">
        <v>301</v>
      </c>
      <c r="C7" s="40"/>
      <c r="D7" s="66"/>
      <c r="E7" s="66"/>
      <c r="F7" s="66"/>
    </row>
    <row r="8" spans="1:1012" s="469" customFormat="1">
      <c r="A8" s="524"/>
      <c r="B8" s="572" t="s">
        <v>217</v>
      </c>
      <c r="C8" s="526" t="s">
        <v>58</v>
      </c>
      <c r="D8" s="441">
        <v>6</v>
      </c>
      <c r="E8" s="441"/>
      <c r="F8" s="441">
        <f>D8*E8</f>
        <v>0</v>
      </c>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70"/>
      <c r="DW8" s="470"/>
      <c r="DX8" s="470"/>
      <c r="DY8" s="470"/>
      <c r="DZ8" s="470"/>
      <c r="EA8" s="470"/>
      <c r="EB8" s="470"/>
      <c r="EC8" s="470"/>
      <c r="ED8" s="470"/>
      <c r="EE8" s="470"/>
      <c r="EF8" s="470"/>
      <c r="EG8" s="470"/>
      <c r="EH8" s="470"/>
      <c r="EI8" s="470"/>
      <c r="EJ8" s="470"/>
      <c r="EK8" s="470"/>
      <c r="EL8" s="470"/>
      <c r="EM8" s="470"/>
      <c r="EN8" s="470"/>
      <c r="EO8" s="470"/>
      <c r="EP8" s="470"/>
      <c r="EQ8" s="470"/>
      <c r="ER8" s="470"/>
      <c r="ES8" s="470"/>
      <c r="ET8" s="470"/>
      <c r="EU8" s="470"/>
      <c r="EV8" s="470"/>
      <c r="EW8" s="470"/>
      <c r="EX8" s="470"/>
      <c r="EY8" s="470"/>
      <c r="EZ8" s="470"/>
      <c r="FA8" s="470"/>
      <c r="FB8" s="470"/>
      <c r="FC8" s="470"/>
      <c r="FD8" s="470"/>
      <c r="FE8" s="470"/>
      <c r="FF8" s="470"/>
      <c r="FG8" s="470"/>
      <c r="FH8" s="470"/>
      <c r="FI8" s="470"/>
      <c r="FJ8" s="470"/>
      <c r="FK8" s="470"/>
      <c r="FL8" s="470"/>
      <c r="FM8" s="470"/>
      <c r="FN8" s="470"/>
      <c r="FO8" s="470"/>
      <c r="FP8" s="470"/>
      <c r="FQ8" s="470"/>
      <c r="FR8" s="470"/>
      <c r="FS8" s="470"/>
      <c r="FT8" s="470"/>
      <c r="FU8" s="470"/>
      <c r="FV8" s="470"/>
      <c r="FW8" s="470"/>
      <c r="FX8" s="470"/>
      <c r="FY8" s="470"/>
      <c r="FZ8" s="470"/>
      <c r="GA8" s="470"/>
      <c r="GB8" s="470"/>
      <c r="GC8" s="470"/>
      <c r="GD8" s="470"/>
      <c r="GE8" s="470"/>
      <c r="GF8" s="470"/>
      <c r="GG8" s="470"/>
      <c r="GH8" s="470"/>
      <c r="GI8" s="470"/>
      <c r="GJ8" s="470"/>
      <c r="GK8" s="470"/>
      <c r="GL8" s="470"/>
      <c r="GM8" s="470"/>
      <c r="GN8" s="470"/>
      <c r="GO8" s="470"/>
      <c r="GP8" s="470"/>
      <c r="GQ8" s="470"/>
      <c r="GR8" s="470"/>
      <c r="GS8" s="470"/>
      <c r="GT8" s="470"/>
      <c r="GU8" s="470"/>
      <c r="GV8" s="470"/>
      <c r="GW8" s="470"/>
      <c r="GX8" s="470"/>
      <c r="GY8" s="470"/>
      <c r="GZ8" s="470"/>
      <c r="HA8" s="470"/>
      <c r="HB8" s="470"/>
      <c r="HC8" s="470"/>
      <c r="HD8" s="470"/>
      <c r="HE8" s="470"/>
      <c r="HF8" s="470"/>
      <c r="HG8" s="470"/>
      <c r="HH8" s="470"/>
      <c r="HI8" s="470"/>
      <c r="HJ8" s="470"/>
      <c r="HK8" s="470"/>
      <c r="HL8" s="470"/>
      <c r="HM8" s="470"/>
      <c r="HN8" s="470"/>
      <c r="HO8" s="470"/>
      <c r="HP8" s="470"/>
      <c r="HQ8" s="470"/>
      <c r="HR8" s="470"/>
      <c r="HS8" s="470"/>
      <c r="HT8" s="470"/>
      <c r="HU8" s="470"/>
      <c r="HV8" s="470"/>
      <c r="HW8" s="470"/>
      <c r="HX8" s="470"/>
      <c r="HY8" s="470"/>
      <c r="HZ8" s="470"/>
      <c r="IA8" s="470"/>
      <c r="IB8" s="470"/>
      <c r="IC8" s="470"/>
      <c r="ID8" s="470"/>
      <c r="IE8" s="470"/>
      <c r="IF8" s="470"/>
      <c r="IG8" s="470"/>
      <c r="IH8" s="470"/>
      <c r="II8" s="470"/>
      <c r="IJ8" s="470"/>
      <c r="IK8" s="470"/>
      <c r="IL8" s="470"/>
      <c r="IM8" s="470"/>
      <c r="IN8" s="470"/>
      <c r="IO8" s="470"/>
      <c r="IP8" s="470"/>
      <c r="IQ8" s="470"/>
      <c r="IR8" s="470"/>
      <c r="IS8" s="470"/>
      <c r="IT8" s="470"/>
      <c r="IU8" s="470"/>
      <c r="IV8" s="470"/>
      <c r="IW8" s="470"/>
      <c r="IX8" s="470"/>
      <c r="IY8" s="470"/>
      <c r="IZ8" s="470"/>
      <c r="JA8" s="470"/>
      <c r="JB8" s="470"/>
      <c r="JC8" s="470"/>
      <c r="JD8" s="470"/>
      <c r="JE8" s="470"/>
      <c r="JF8" s="470"/>
      <c r="JG8" s="470"/>
      <c r="JH8" s="470"/>
      <c r="JI8" s="470"/>
      <c r="JJ8" s="470"/>
      <c r="JK8" s="470"/>
      <c r="JL8" s="470"/>
      <c r="JM8" s="470"/>
      <c r="JN8" s="470"/>
      <c r="JO8" s="470"/>
      <c r="JP8" s="470"/>
      <c r="JQ8" s="470"/>
      <c r="JR8" s="470"/>
      <c r="JS8" s="470"/>
      <c r="JT8" s="470"/>
      <c r="JU8" s="470"/>
      <c r="JV8" s="470"/>
      <c r="JW8" s="470"/>
      <c r="JX8" s="470"/>
      <c r="JY8" s="470"/>
      <c r="JZ8" s="470"/>
      <c r="KA8" s="470"/>
      <c r="KB8" s="470"/>
      <c r="KC8" s="470"/>
      <c r="KD8" s="470"/>
      <c r="KE8" s="470"/>
      <c r="KF8" s="470"/>
      <c r="KG8" s="470"/>
      <c r="KH8" s="470"/>
      <c r="KI8" s="470"/>
      <c r="KJ8" s="470"/>
      <c r="KK8" s="470"/>
      <c r="KL8" s="470"/>
      <c r="KM8" s="470"/>
      <c r="KN8" s="470"/>
      <c r="KO8" s="470"/>
      <c r="KP8" s="470"/>
      <c r="KQ8" s="470"/>
      <c r="KR8" s="470"/>
      <c r="KS8" s="470"/>
      <c r="KT8" s="470"/>
      <c r="KU8" s="470"/>
      <c r="KV8" s="470"/>
      <c r="KW8" s="470"/>
      <c r="KX8" s="470"/>
      <c r="KY8" s="470"/>
      <c r="KZ8" s="470"/>
      <c r="LA8" s="470"/>
      <c r="LB8" s="470"/>
      <c r="LC8" s="470"/>
      <c r="LD8" s="470"/>
      <c r="LE8" s="470"/>
      <c r="LF8" s="470"/>
      <c r="LG8" s="470"/>
      <c r="LH8" s="470"/>
      <c r="LI8" s="470"/>
      <c r="LJ8" s="470"/>
      <c r="LK8" s="470"/>
      <c r="LL8" s="470"/>
      <c r="LM8" s="470"/>
      <c r="LN8" s="470"/>
      <c r="LO8" s="470"/>
      <c r="LP8" s="470"/>
      <c r="LQ8" s="470"/>
      <c r="LR8" s="470"/>
      <c r="LS8" s="470"/>
      <c r="LT8" s="470"/>
      <c r="LU8" s="470"/>
      <c r="LV8" s="470"/>
      <c r="LW8" s="470"/>
      <c r="LX8" s="470"/>
      <c r="LY8" s="470"/>
      <c r="LZ8" s="470"/>
      <c r="MA8" s="470"/>
      <c r="MB8" s="470"/>
      <c r="MC8" s="470"/>
      <c r="MD8" s="470"/>
      <c r="ME8" s="470"/>
      <c r="MF8" s="470"/>
      <c r="MG8" s="470"/>
      <c r="MH8" s="470"/>
      <c r="MI8" s="470"/>
      <c r="MJ8" s="470"/>
      <c r="MK8" s="470"/>
      <c r="ML8" s="470"/>
      <c r="MM8" s="470"/>
      <c r="MN8" s="470"/>
      <c r="MO8" s="470"/>
      <c r="MP8" s="470"/>
      <c r="MQ8" s="470"/>
      <c r="MR8" s="470"/>
      <c r="MS8" s="470"/>
      <c r="MT8" s="470"/>
      <c r="MU8" s="470"/>
      <c r="MV8" s="470"/>
      <c r="MW8" s="470"/>
      <c r="MX8" s="470"/>
      <c r="MY8" s="470"/>
      <c r="MZ8" s="470"/>
      <c r="NA8" s="470"/>
      <c r="NB8" s="470"/>
      <c r="NC8" s="470"/>
      <c r="ND8" s="470"/>
      <c r="NE8" s="470"/>
      <c r="NF8" s="470"/>
      <c r="NG8" s="470"/>
      <c r="NH8" s="470"/>
      <c r="NI8" s="470"/>
      <c r="NJ8" s="470"/>
      <c r="NK8" s="470"/>
      <c r="NL8" s="470"/>
      <c r="NM8" s="470"/>
      <c r="NN8" s="470"/>
      <c r="NO8" s="470"/>
      <c r="NP8" s="470"/>
      <c r="NQ8" s="470"/>
      <c r="NR8" s="470"/>
      <c r="NS8" s="470"/>
      <c r="NT8" s="470"/>
      <c r="NU8" s="470"/>
      <c r="NV8" s="470"/>
      <c r="NW8" s="470"/>
      <c r="NX8" s="470"/>
      <c r="NY8" s="470"/>
      <c r="NZ8" s="470"/>
      <c r="OA8" s="470"/>
      <c r="OB8" s="470"/>
      <c r="OC8" s="470"/>
      <c r="OD8" s="470"/>
      <c r="OE8" s="470"/>
      <c r="OF8" s="470"/>
      <c r="OG8" s="470"/>
      <c r="OH8" s="470"/>
      <c r="OI8" s="470"/>
      <c r="OJ8" s="470"/>
      <c r="OK8" s="470"/>
      <c r="OL8" s="470"/>
      <c r="OM8" s="470"/>
      <c r="ON8" s="470"/>
      <c r="OO8" s="470"/>
      <c r="OP8" s="470"/>
      <c r="OQ8" s="470"/>
      <c r="OR8" s="470"/>
      <c r="OS8" s="470"/>
      <c r="OT8" s="470"/>
      <c r="OU8" s="470"/>
      <c r="OV8" s="470"/>
      <c r="OW8" s="470"/>
      <c r="OX8" s="470"/>
      <c r="OY8" s="470"/>
      <c r="OZ8" s="470"/>
      <c r="PA8" s="470"/>
      <c r="PB8" s="470"/>
      <c r="PC8" s="470"/>
      <c r="PD8" s="470"/>
      <c r="PE8" s="470"/>
      <c r="PF8" s="470"/>
      <c r="PG8" s="470"/>
      <c r="PH8" s="470"/>
      <c r="PI8" s="470"/>
      <c r="PJ8" s="470"/>
      <c r="PK8" s="470"/>
      <c r="PL8" s="470"/>
      <c r="PM8" s="470"/>
      <c r="PN8" s="470"/>
      <c r="PO8" s="470"/>
      <c r="PP8" s="470"/>
      <c r="PQ8" s="470"/>
      <c r="PR8" s="470"/>
      <c r="PS8" s="470"/>
      <c r="PT8" s="470"/>
      <c r="PU8" s="470"/>
      <c r="PV8" s="470"/>
      <c r="PW8" s="470"/>
      <c r="PX8" s="470"/>
      <c r="PY8" s="470"/>
      <c r="PZ8" s="470"/>
      <c r="QA8" s="470"/>
      <c r="QB8" s="470"/>
      <c r="QC8" s="470"/>
      <c r="QD8" s="470"/>
      <c r="QE8" s="470"/>
      <c r="QF8" s="470"/>
      <c r="QG8" s="470"/>
      <c r="QH8" s="470"/>
      <c r="QI8" s="470"/>
      <c r="QJ8" s="470"/>
      <c r="QK8" s="470"/>
      <c r="QL8" s="470"/>
      <c r="QM8" s="470"/>
      <c r="QN8" s="470"/>
      <c r="QO8" s="470"/>
      <c r="QP8" s="470"/>
      <c r="QQ8" s="470"/>
      <c r="QR8" s="470"/>
      <c r="QS8" s="470"/>
      <c r="QT8" s="470"/>
      <c r="QU8" s="470"/>
      <c r="QV8" s="470"/>
      <c r="QW8" s="470"/>
      <c r="QX8" s="470"/>
      <c r="QY8" s="470"/>
      <c r="QZ8" s="470"/>
      <c r="RA8" s="470"/>
      <c r="RB8" s="470"/>
      <c r="RC8" s="470"/>
      <c r="RD8" s="470"/>
      <c r="RE8" s="470"/>
      <c r="RF8" s="470"/>
      <c r="RG8" s="470"/>
      <c r="RH8" s="470"/>
      <c r="RI8" s="470"/>
      <c r="RJ8" s="470"/>
      <c r="RK8" s="470"/>
      <c r="RL8" s="470"/>
      <c r="RM8" s="470"/>
      <c r="RN8" s="470"/>
      <c r="RO8" s="470"/>
      <c r="RP8" s="470"/>
      <c r="RQ8" s="470"/>
      <c r="RR8" s="470"/>
      <c r="RS8" s="470"/>
      <c r="RT8" s="470"/>
      <c r="RU8" s="470"/>
      <c r="RV8" s="470"/>
      <c r="RW8" s="470"/>
      <c r="RX8" s="470"/>
      <c r="RY8" s="470"/>
      <c r="RZ8" s="470"/>
      <c r="SA8" s="470"/>
      <c r="SB8" s="470"/>
      <c r="SC8" s="470"/>
      <c r="SD8" s="470"/>
      <c r="SE8" s="470"/>
      <c r="SF8" s="470"/>
      <c r="SG8" s="470"/>
      <c r="SH8" s="470"/>
      <c r="SI8" s="470"/>
      <c r="SJ8" s="470"/>
      <c r="SK8" s="470"/>
      <c r="SL8" s="470"/>
      <c r="SM8" s="470"/>
      <c r="SN8" s="470"/>
      <c r="SO8" s="470"/>
      <c r="SP8" s="470"/>
      <c r="SQ8" s="470"/>
      <c r="SR8" s="470"/>
      <c r="SS8" s="470"/>
      <c r="ST8" s="470"/>
      <c r="SU8" s="470"/>
      <c r="SV8" s="470"/>
      <c r="SW8" s="470"/>
      <c r="SX8" s="470"/>
      <c r="SY8" s="470"/>
      <c r="SZ8" s="470"/>
      <c r="TA8" s="470"/>
      <c r="TB8" s="470"/>
      <c r="TC8" s="470"/>
      <c r="TD8" s="470"/>
      <c r="TE8" s="470"/>
      <c r="TF8" s="470"/>
      <c r="TG8" s="470"/>
      <c r="TH8" s="470"/>
      <c r="TI8" s="470"/>
      <c r="TJ8" s="470"/>
      <c r="TK8" s="470"/>
      <c r="TL8" s="470"/>
      <c r="TM8" s="470"/>
      <c r="TN8" s="470"/>
      <c r="TO8" s="470"/>
      <c r="TP8" s="470"/>
      <c r="TQ8" s="470"/>
      <c r="TR8" s="470"/>
      <c r="TS8" s="470"/>
      <c r="TT8" s="470"/>
      <c r="TU8" s="470"/>
      <c r="TV8" s="470"/>
      <c r="TW8" s="470"/>
      <c r="TX8" s="470"/>
      <c r="TY8" s="470"/>
      <c r="TZ8" s="470"/>
      <c r="UA8" s="470"/>
      <c r="UB8" s="470"/>
      <c r="UC8" s="470"/>
      <c r="UD8" s="470"/>
      <c r="UE8" s="470"/>
      <c r="UF8" s="470"/>
      <c r="UG8" s="470"/>
      <c r="UH8" s="470"/>
      <c r="UI8" s="470"/>
      <c r="UJ8" s="470"/>
      <c r="UK8" s="470"/>
      <c r="UL8" s="470"/>
      <c r="UM8" s="470"/>
      <c r="UN8" s="470"/>
      <c r="UO8" s="470"/>
      <c r="UP8" s="470"/>
      <c r="UQ8" s="470"/>
      <c r="UR8" s="470"/>
      <c r="US8" s="470"/>
      <c r="UT8" s="470"/>
      <c r="UU8" s="470"/>
      <c r="UV8" s="470"/>
      <c r="UW8" s="470"/>
      <c r="UX8" s="470"/>
      <c r="UY8" s="470"/>
      <c r="UZ8" s="470"/>
      <c r="VA8" s="470"/>
      <c r="VB8" s="470"/>
      <c r="VC8" s="470"/>
      <c r="VD8" s="470"/>
      <c r="VE8" s="470"/>
      <c r="VF8" s="470"/>
      <c r="VG8" s="470"/>
      <c r="VH8" s="470"/>
      <c r="VI8" s="470"/>
      <c r="VJ8" s="470"/>
      <c r="VK8" s="470"/>
      <c r="VL8" s="470"/>
      <c r="VM8" s="470"/>
      <c r="VN8" s="470"/>
      <c r="VO8" s="470"/>
      <c r="VP8" s="470"/>
      <c r="VQ8" s="470"/>
      <c r="VR8" s="470"/>
      <c r="VS8" s="470"/>
      <c r="VT8" s="470"/>
      <c r="VU8" s="470"/>
      <c r="VV8" s="470"/>
      <c r="VW8" s="470"/>
      <c r="VX8" s="470"/>
      <c r="VY8" s="470"/>
      <c r="VZ8" s="470"/>
      <c r="WA8" s="470"/>
      <c r="WB8" s="470"/>
      <c r="WC8" s="470"/>
      <c r="WD8" s="470"/>
      <c r="WE8" s="470"/>
      <c r="WF8" s="470"/>
      <c r="WG8" s="470"/>
      <c r="WH8" s="470"/>
      <c r="WI8" s="470"/>
      <c r="WJ8" s="470"/>
      <c r="WK8" s="470"/>
      <c r="WL8" s="470"/>
      <c r="WM8" s="470"/>
      <c r="WN8" s="470"/>
      <c r="WO8" s="470"/>
      <c r="WP8" s="470"/>
      <c r="WQ8" s="470"/>
      <c r="WR8" s="470"/>
      <c r="WS8" s="470"/>
      <c r="WT8" s="470"/>
      <c r="WU8" s="470"/>
      <c r="WV8" s="470"/>
      <c r="WW8" s="470"/>
      <c r="WX8" s="470"/>
      <c r="WY8" s="470"/>
      <c r="WZ8" s="470"/>
      <c r="XA8" s="470"/>
      <c r="XB8" s="470"/>
      <c r="XC8" s="470"/>
      <c r="XD8" s="470"/>
      <c r="XE8" s="470"/>
      <c r="XF8" s="470"/>
      <c r="XG8" s="470"/>
      <c r="XH8" s="470"/>
      <c r="XI8" s="470"/>
      <c r="XJ8" s="470"/>
      <c r="XK8" s="470"/>
      <c r="XL8" s="470"/>
      <c r="XM8" s="470"/>
      <c r="XN8" s="470"/>
      <c r="XO8" s="470"/>
      <c r="XP8" s="470"/>
      <c r="XQ8" s="470"/>
      <c r="XR8" s="470"/>
      <c r="XS8" s="470"/>
      <c r="XT8" s="470"/>
      <c r="XU8" s="470"/>
      <c r="XV8" s="470"/>
      <c r="XW8" s="470"/>
      <c r="XX8" s="470"/>
      <c r="XY8" s="470"/>
      <c r="XZ8" s="470"/>
      <c r="YA8" s="470"/>
      <c r="YB8" s="470"/>
      <c r="YC8" s="470"/>
      <c r="YD8" s="470"/>
      <c r="YE8" s="470"/>
      <c r="YF8" s="470"/>
      <c r="YG8" s="470"/>
      <c r="YH8" s="470"/>
      <c r="YI8" s="470"/>
      <c r="YJ8" s="470"/>
      <c r="YK8" s="470"/>
      <c r="YL8" s="470"/>
      <c r="YM8" s="470"/>
      <c r="YN8" s="470"/>
      <c r="YO8" s="470"/>
      <c r="YP8" s="470"/>
      <c r="YQ8" s="470"/>
      <c r="YR8" s="470"/>
      <c r="YS8" s="470"/>
      <c r="YT8" s="470"/>
      <c r="YU8" s="470"/>
      <c r="YV8" s="470"/>
      <c r="YW8" s="470"/>
      <c r="YX8" s="470"/>
      <c r="YY8" s="470"/>
      <c r="YZ8" s="470"/>
      <c r="ZA8" s="470"/>
      <c r="ZB8" s="470"/>
      <c r="ZC8" s="470"/>
      <c r="ZD8" s="470"/>
      <c r="ZE8" s="470"/>
      <c r="ZF8" s="470"/>
      <c r="ZG8" s="470"/>
      <c r="ZH8" s="470"/>
      <c r="ZI8" s="470"/>
      <c r="ZJ8" s="470"/>
      <c r="ZK8" s="470"/>
      <c r="ZL8" s="470"/>
      <c r="ZM8" s="470"/>
      <c r="ZN8" s="470"/>
      <c r="ZO8" s="470"/>
      <c r="ZP8" s="470"/>
      <c r="ZQ8" s="470"/>
      <c r="ZR8" s="470"/>
      <c r="ZS8" s="470"/>
      <c r="ZT8" s="470"/>
      <c r="ZU8" s="470"/>
      <c r="ZV8" s="470"/>
      <c r="ZW8" s="470"/>
      <c r="ZX8" s="470"/>
      <c r="ZY8" s="470"/>
      <c r="ZZ8" s="470"/>
      <c r="AAA8" s="470"/>
      <c r="AAB8" s="470"/>
      <c r="AAC8" s="470"/>
      <c r="AAD8" s="470"/>
      <c r="AAE8" s="470"/>
      <c r="AAF8" s="470"/>
      <c r="AAG8" s="470"/>
      <c r="AAH8" s="470"/>
      <c r="AAI8" s="470"/>
      <c r="AAJ8" s="470"/>
      <c r="AAK8" s="470"/>
      <c r="AAL8" s="470"/>
      <c r="AAM8" s="470"/>
      <c r="AAN8" s="470"/>
      <c r="AAO8" s="470"/>
      <c r="AAP8" s="470"/>
      <c r="AAQ8" s="470"/>
      <c r="AAR8" s="470"/>
      <c r="AAS8" s="470"/>
      <c r="AAT8" s="470"/>
      <c r="AAU8" s="470"/>
      <c r="AAV8" s="470"/>
      <c r="AAW8" s="470"/>
      <c r="AAX8" s="470"/>
      <c r="AAY8" s="470"/>
      <c r="AAZ8" s="470"/>
      <c r="ABA8" s="470"/>
      <c r="ABB8" s="470"/>
      <c r="ABC8" s="470"/>
      <c r="ABD8" s="470"/>
      <c r="ABE8" s="470"/>
      <c r="ABF8" s="470"/>
      <c r="ABG8" s="470"/>
      <c r="ABH8" s="470"/>
      <c r="ABI8" s="470"/>
      <c r="ABJ8" s="470"/>
      <c r="ABK8" s="470"/>
      <c r="ABL8" s="470"/>
      <c r="ABM8" s="470"/>
      <c r="ABN8" s="470"/>
      <c r="ABO8" s="470"/>
      <c r="ABP8" s="470"/>
      <c r="ABQ8" s="470"/>
      <c r="ABR8" s="470"/>
      <c r="ABS8" s="470"/>
      <c r="ABT8" s="470"/>
      <c r="ABU8" s="470"/>
      <c r="ABV8" s="470"/>
      <c r="ABW8" s="470"/>
      <c r="ABX8" s="470"/>
      <c r="ABY8" s="470"/>
      <c r="ABZ8" s="470"/>
      <c r="ACA8" s="470"/>
      <c r="ACB8" s="470"/>
      <c r="ACC8" s="470"/>
      <c r="ACD8" s="470"/>
      <c r="ACE8" s="470"/>
      <c r="ACF8" s="470"/>
      <c r="ACG8" s="470"/>
      <c r="ACH8" s="470"/>
      <c r="ACI8" s="470"/>
      <c r="ACJ8" s="470"/>
      <c r="ACK8" s="470"/>
      <c r="ACL8" s="470"/>
      <c r="ACM8" s="470"/>
      <c r="ACN8" s="470"/>
      <c r="ACO8" s="470"/>
      <c r="ACP8" s="470"/>
      <c r="ACQ8" s="470"/>
      <c r="ACR8" s="470"/>
      <c r="ACS8" s="470"/>
      <c r="ACT8" s="470"/>
      <c r="ACU8" s="470"/>
      <c r="ACV8" s="470"/>
      <c r="ACW8" s="470"/>
      <c r="ACX8" s="470"/>
      <c r="ACY8" s="470"/>
      <c r="ACZ8" s="470"/>
      <c r="ADA8" s="470"/>
      <c r="ADB8" s="470"/>
      <c r="ADC8" s="470"/>
      <c r="ADD8" s="470"/>
      <c r="ADE8" s="470"/>
      <c r="ADF8" s="470"/>
      <c r="ADG8" s="470"/>
      <c r="ADH8" s="470"/>
      <c r="ADI8" s="470"/>
      <c r="ADJ8" s="470"/>
      <c r="ADK8" s="470"/>
      <c r="ADL8" s="470"/>
      <c r="ADM8" s="470"/>
      <c r="ADN8" s="470"/>
      <c r="ADO8" s="470"/>
      <c r="ADP8" s="470"/>
      <c r="ADQ8" s="470"/>
      <c r="ADR8" s="470"/>
      <c r="ADS8" s="470"/>
      <c r="ADT8" s="470"/>
      <c r="ADU8" s="470"/>
      <c r="ADV8" s="470"/>
      <c r="ADW8" s="470"/>
      <c r="ADX8" s="470"/>
      <c r="ADY8" s="470"/>
      <c r="ADZ8" s="470"/>
      <c r="AEA8" s="470"/>
      <c r="AEB8" s="470"/>
      <c r="AEC8" s="470"/>
      <c r="AED8" s="470"/>
      <c r="AEE8" s="470"/>
      <c r="AEF8" s="470"/>
      <c r="AEG8" s="470"/>
      <c r="AEH8" s="470"/>
      <c r="AEI8" s="470"/>
      <c r="AEJ8" s="470"/>
      <c r="AEK8" s="470"/>
      <c r="AEL8" s="470"/>
      <c r="AEM8" s="470"/>
      <c r="AEN8" s="470"/>
      <c r="AEO8" s="470"/>
      <c r="AEP8" s="470"/>
      <c r="AEQ8" s="470"/>
      <c r="AER8" s="470"/>
      <c r="AES8" s="470"/>
      <c r="AET8" s="470"/>
      <c r="AEU8" s="470"/>
      <c r="AEV8" s="470"/>
      <c r="AEW8" s="470"/>
      <c r="AEX8" s="470"/>
      <c r="AEY8" s="470"/>
      <c r="AEZ8" s="470"/>
      <c r="AFA8" s="470"/>
      <c r="AFB8" s="470"/>
      <c r="AFC8" s="470"/>
      <c r="AFD8" s="470"/>
      <c r="AFE8" s="470"/>
      <c r="AFF8" s="470"/>
      <c r="AFG8" s="470"/>
      <c r="AFH8" s="470"/>
      <c r="AFI8" s="470"/>
      <c r="AFJ8" s="470"/>
      <c r="AFK8" s="470"/>
      <c r="AFL8" s="470"/>
      <c r="AFM8" s="470"/>
      <c r="AFN8" s="470"/>
      <c r="AFO8" s="470"/>
      <c r="AFP8" s="470"/>
      <c r="AFQ8" s="470"/>
      <c r="AFR8" s="470"/>
      <c r="AFS8" s="470"/>
      <c r="AFT8" s="470"/>
      <c r="AFU8" s="470"/>
      <c r="AFV8" s="470"/>
      <c r="AFW8" s="470"/>
      <c r="AFX8" s="470"/>
      <c r="AFY8" s="470"/>
      <c r="AFZ8" s="470"/>
      <c r="AGA8" s="470"/>
      <c r="AGB8" s="470"/>
      <c r="AGC8" s="470"/>
      <c r="AGD8" s="470"/>
      <c r="AGE8" s="470"/>
      <c r="AGF8" s="470"/>
      <c r="AGG8" s="470"/>
      <c r="AGH8" s="470"/>
      <c r="AGI8" s="470"/>
      <c r="AGJ8" s="470"/>
      <c r="AGK8" s="470"/>
      <c r="AGL8" s="470"/>
      <c r="AGM8" s="470"/>
      <c r="AGN8" s="470"/>
      <c r="AGO8" s="470"/>
      <c r="AGP8" s="470"/>
      <c r="AGQ8" s="470"/>
      <c r="AGR8" s="470"/>
      <c r="AGS8" s="470"/>
      <c r="AGT8" s="470"/>
      <c r="AGU8" s="470"/>
      <c r="AGV8" s="470"/>
      <c r="AGW8" s="470"/>
      <c r="AGX8" s="470"/>
      <c r="AGY8" s="470"/>
      <c r="AGZ8" s="470"/>
      <c r="AHA8" s="470"/>
      <c r="AHB8" s="470"/>
      <c r="AHC8" s="470"/>
      <c r="AHD8" s="470"/>
      <c r="AHE8" s="470"/>
      <c r="AHF8" s="470"/>
      <c r="AHG8" s="470"/>
      <c r="AHH8" s="470"/>
      <c r="AHI8" s="470"/>
      <c r="AHJ8" s="470"/>
      <c r="AHK8" s="470"/>
      <c r="AHL8" s="470"/>
      <c r="AHM8" s="470"/>
      <c r="AHN8" s="470"/>
      <c r="AHO8" s="470"/>
      <c r="AHP8" s="470"/>
      <c r="AHQ8" s="470"/>
      <c r="AHR8" s="470"/>
      <c r="AHS8" s="470"/>
      <c r="AHT8" s="470"/>
      <c r="AHU8" s="470"/>
      <c r="AHV8" s="470"/>
      <c r="AHW8" s="470"/>
      <c r="AHX8" s="470"/>
      <c r="AHY8" s="470"/>
      <c r="AHZ8" s="470"/>
      <c r="AIA8" s="470"/>
      <c r="AIB8" s="470"/>
      <c r="AIC8" s="470"/>
      <c r="AID8" s="470"/>
      <c r="AIE8" s="470"/>
      <c r="AIF8" s="470"/>
      <c r="AIG8" s="470"/>
      <c r="AIH8" s="470"/>
      <c r="AII8" s="470"/>
      <c r="AIJ8" s="470"/>
      <c r="AIK8" s="470"/>
      <c r="AIL8" s="470"/>
      <c r="AIM8" s="470"/>
      <c r="AIN8" s="470"/>
      <c r="AIO8" s="470"/>
      <c r="AIP8" s="470"/>
      <c r="AIQ8" s="470"/>
      <c r="AIR8" s="470"/>
      <c r="AIS8" s="470"/>
      <c r="AIT8" s="470"/>
      <c r="AIU8" s="470"/>
      <c r="AIV8" s="470"/>
      <c r="AIW8" s="470"/>
      <c r="AIX8" s="470"/>
      <c r="AIY8" s="470"/>
      <c r="AIZ8" s="470"/>
      <c r="AJA8" s="470"/>
      <c r="AJB8" s="470"/>
      <c r="AJC8" s="470"/>
      <c r="AJD8" s="470"/>
      <c r="AJE8" s="470"/>
      <c r="AJF8" s="470"/>
      <c r="AJG8" s="470"/>
      <c r="AJH8" s="470"/>
      <c r="AJI8" s="470"/>
      <c r="AJJ8" s="470"/>
      <c r="AJK8" s="470"/>
      <c r="AJL8" s="470"/>
      <c r="AJM8" s="470"/>
      <c r="AJN8" s="470"/>
      <c r="AJO8" s="470"/>
      <c r="AJP8" s="470"/>
      <c r="AJQ8" s="470"/>
      <c r="AJR8" s="470"/>
      <c r="AJS8" s="470"/>
      <c r="AJT8" s="470"/>
      <c r="AJU8" s="470"/>
      <c r="AJV8" s="470"/>
      <c r="AJW8" s="470"/>
      <c r="AJX8" s="470"/>
      <c r="AJY8" s="470"/>
      <c r="AJZ8" s="470"/>
      <c r="AKA8" s="470"/>
      <c r="AKB8" s="470"/>
      <c r="AKC8" s="470"/>
      <c r="AKD8" s="470"/>
      <c r="AKE8" s="470"/>
      <c r="AKF8" s="470"/>
      <c r="AKG8" s="470"/>
      <c r="AKH8" s="470"/>
      <c r="AKI8" s="470"/>
      <c r="AKJ8" s="470"/>
      <c r="AKK8" s="470"/>
      <c r="AKL8" s="470"/>
      <c r="AKM8" s="470"/>
      <c r="AKN8" s="470"/>
      <c r="AKO8" s="470"/>
      <c r="AKP8" s="470"/>
      <c r="AKQ8" s="470"/>
      <c r="AKR8" s="470"/>
      <c r="AKS8" s="470"/>
      <c r="AKT8" s="470"/>
      <c r="AKU8" s="470"/>
      <c r="AKV8" s="470"/>
      <c r="AKW8" s="470"/>
      <c r="AKX8" s="470"/>
      <c r="AKY8" s="470"/>
      <c r="AKZ8" s="470"/>
      <c r="ALA8" s="470"/>
      <c r="ALB8" s="470"/>
      <c r="ALC8" s="470"/>
      <c r="ALD8" s="470"/>
      <c r="ALE8" s="470"/>
      <c r="ALF8" s="470"/>
      <c r="ALG8" s="470"/>
      <c r="ALH8" s="470"/>
      <c r="ALI8" s="470"/>
      <c r="ALJ8" s="470"/>
      <c r="ALK8" s="470"/>
      <c r="ALL8" s="470"/>
      <c r="ALM8" s="470"/>
      <c r="ALN8" s="470"/>
      <c r="ALO8" s="470"/>
      <c r="ALP8" s="470"/>
      <c r="ALQ8" s="470"/>
      <c r="ALR8" s="470"/>
      <c r="ALS8" s="470"/>
      <c r="ALT8" s="470"/>
      <c r="ALU8" s="470"/>
      <c r="ALV8" s="470"/>
      <c r="ALW8" s="470"/>
      <c r="ALX8" s="470"/>
    </row>
    <row r="9" spans="1:1012">
      <c r="A9" s="528"/>
      <c r="B9" s="568" t="s">
        <v>302</v>
      </c>
      <c r="C9" s="530" t="s">
        <v>58</v>
      </c>
      <c r="D9" s="440">
        <v>1</v>
      </c>
      <c r="E9" s="440"/>
      <c r="F9" s="440">
        <f>D9*E9</f>
        <v>0</v>
      </c>
    </row>
    <row r="10" spans="1:1012" ht="25.5">
      <c r="A10" s="524" t="str">
        <f>$A$5&amp;(RIGHT(A7,1)+1)</f>
        <v>B.11.2</v>
      </c>
      <c r="B10" s="572" t="s">
        <v>303</v>
      </c>
      <c r="C10" s="526" t="s">
        <v>58</v>
      </c>
      <c r="D10" s="441">
        <v>1</v>
      </c>
      <c r="E10" s="441"/>
      <c r="F10" s="441">
        <f>D10*E10</f>
        <v>0</v>
      </c>
    </row>
    <row r="11" spans="1:1012" s="469" customFormat="1" ht="76.5">
      <c r="A11" s="517" t="str">
        <f>$A$5&amp;(RIGHT(A10,1)+1)</f>
        <v>B.11.3</v>
      </c>
      <c r="B11" s="593" t="s">
        <v>194</v>
      </c>
      <c r="C11" s="519" t="s">
        <v>114</v>
      </c>
      <c r="D11" s="520">
        <v>22</v>
      </c>
      <c r="E11" s="520"/>
      <c r="F11" s="520">
        <f>D11*E11</f>
        <v>0</v>
      </c>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0"/>
      <c r="DE11" s="470"/>
      <c r="DF11" s="470"/>
      <c r="DG11" s="470"/>
      <c r="DH11" s="470"/>
      <c r="DI11" s="470"/>
      <c r="DJ11" s="470"/>
      <c r="DK11" s="470"/>
      <c r="DL11" s="470"/>
      <c r="DM11" s="470"/>
      <c r="DN11" s="470"/>
      <c r="DO11" s="470"/>
      <c r="DP11" s="470"/>
      <c r="DQ11" s="470"/>
      <c r="DR11" s="470"/>
      <c r="DS11" s="470"/>
      <c r="DT11" s="470"/>
      <c r="DU11" s="470"/>
      <c r="DV11" s="470"/>
      <c r="DW11" s="470"/>
      <c r="DX11" s="470"/>
      <c r="DY11" s="470"/>
      <c r="DZ11" s="470"/>
      <c r="EA11" s="470"/>
      <c r="EB11" s="470"/>
      <c r="EC11" s="470"/>
      <c r="ED11" s="470"/>
      <c r="EE11" s="470"/>
      <c r="EF11" s="470"/>
      <c r="EG11" s="470"/>
      <c r="EH11" s="470"/>
      <c r="EI11" s="470"/>
      <c r="EJ11" s="470"/>
      <c r="EK11" s="470"/>
      <c r="EL11" s="470"/>
      <c r="EM11" s="470"/>
      <c r="EN11" s="470"/>
      <c r="EO11" s="470"/>
      <c r="EP11" s="470"/>
      <c r="EQ11" s="470"/>
      <c r="ER11" s="470"/>
      <c r="ES11" s="470"/>
      <c r="ET11" s="470"/>
      <c r="EU11" s="470"/>
      <c r="EV11" s="470"/>
      <c r="EW11" s="470"/>
      <c r="EX11" s="470"/>
      <c r="EY11" s="470"/>
      <c r="EZ11" s="470"/>
      <c r="FA11" s="470"/>
      <c r="FB11" s="470"/>
      <c r="FC11" s="470"/>
      <c r="FD11" s="470"/>
      <c r="FE11" s="470"/>
      <c r="FF11" s="470"/>
      <c r="FG11" s="470"/>
      <c r="FH11" s="470"/>
      <c r="FI11" s="470"/>
      <c r="FJ11" s="470"/>
      <c r="FK11" s="470"/>
      <c r="FL11" s="470"/>
      <c r="FM11" s="470"/>
      <c r="FN11" s="470"/>
      <c r="FO11" s="470"/>
      <c r="FP11" s="470"/>
      <c r="FQ11" s="470"/>
      <c r="FR11" s="470"/>
      <c r="FS11" s="470"/>
      <c r="FT11" s="470"/>
      <c r="FU11" s="470"/>
      <c r="FV11" s="470"/>
      <c r="FW11" s="470"/>
      <c r="FX11" s="470"/>
      <c r="FY11" s="470"/>
      <c r="FZ11" s="470"/>
      <c r="GA11" s="470"/>
      <c r="GB11" s="470"/>
      <c r="GC11" s="470"/>
      <c r="GD11" s="470"/>
      <c r="GE11" s="470"/>
      <c r="GF11" s="470"/>
      <c r="GG11" s="470"/>
      <c r="GH11" s="470"/>
      <c r="GI11" s="470"/>
      <c r="GJ11" s="470"/>
      <c r="GK11" s="470"/>
      <c r="GL11" s="470"/>
      <c r="GM11" s="470"/>
      <c r="GN11" s="470"/>
      <c r="GO11" s="470"/>
      <c r="GP11" s="470"/>
      <c r="GQ11" s="470"/>
      <c r="GR11" s="470"/>
      <c r="GS11" s="470"/>
      <c r="GT11" s="470"/>
      <c r="GU11" s="470"/>
      <c r="GV11" s="470"/>
      <c r="GW11" s="470"/>
      <c r="GX11" s="470"/>
      <c r="GY11" s="470"/>
      <c r="GZ11" s="470"/>
      <c r="HA11" s="470"/>
      <c r="HB11" s="470"/>
      <c r="HC11" s="470"/>
      <c r="HD11" s="470"/>
      <c r="HE11" s="470"/>
      <c r="HF11" s="470"/>
      <c r="HG11" s="470"/>
      <c r="HH11" s="470"/>
      <c r="HI11" s="470"/>
      <c r="HJ11" s="470"/>
      <c r="HK11" s="470"/>
      <c r="HL11" s="470"/>
      <c r="HM11" s="470"/>
      <c r="HN11" s="470"/>
      <c r="HO11" s="470"/>
      <c r="HP11" s="470"/>
      <c r="HQ11" s="470"/>
      <c r="HR11" s="470"/>
      <c r="HS11" s="470"/>
      <c r="HT11" s="470"/>
      <c r="HU11" s="470"/>
      <c r="HV11" s="470"/>
      <c r="HW11" s="470"/>
      <c r="HX11" s="470"/>
      <c r="HY11" s="470"/>
      <c r="HZ11" s="470"/>
      <c r="IA11" s="470"/>
      <c r="IB11" s="470"/>
      <c r="IC11" s="470"/>
      <c r="ID11" s="470"/>
      <c r="IE11" s="470"/>
      <c r="IF11" s="470"/>
      <c r="IG11" s="470"/>
      <c r="IH11" s="470"/>
      <c r="II11" s="470"/>
      <c r="IJ11" s="470"/>
      <c r="IK11" s="470"/>
      <c r="IL11" s="470"/>
      <c r="IM11" s="470"/>
      <c r="IN11" s="470"/>
      <c r="IO11" s="470"/>
      <c r="IP11" s="470"/>
      <c r="IQ11" s="470"/>
      <c r="IR11" s="470"/>
      <c r="IS11" s="470"/>
      <c r="IT11" s="470"/>
      <c r="IU11" s="470"/>
      <c r="IV11" s="470"/>
      <c r="IW11" s="470"/>
      <c r="IX11" s="470"/>
      <c r="IY11" s="470"/>
      <c r="IZ11" s="470"/>
      <c r="JA11" s="470"/>
      <c r="JB11" s="470"/>
      <c r="JC11" s="470"/>
      <c r="JD11" s="470"/>
      <c r="JE11" s="470"/>
      <c r="JF11" s="470"/>
      <c r="JG11" s="470"/>
      <c r="JH11" s="470"/>
      <c r="JI11" s="470"/>
      <c r="JJ11" s="470"/>
      <c r="JK11" s="470"/>
      <c r="JL11" s="470"/>
      <c r="JM11" s="470"/>
      <c r="JN11" s="470"/>
      <c r="JO11" s="470"/>
      <c r="JP11" s="470"/>
      <c r="JQ11" s="470"/>
      <c r="JR11" s="470"/>
      <c r="JS11" s="470"/>
      <c r="JT11" s="470"/>
      <c r="JU11" s="470"/>
      <c r="JV11" s="470"/>
      <c r="JW11" s="470"/>
      <c r="JX11" s="470"/>
      <c r="JY11" s="470"/>
      <c r="JZ11" s="470"/>
      <c r="KA11" s="470"/>
      <c r="KB11" s="470"/>
      <c r="KC11" s="470"/>
      <c r="KD11" s="470"/>
      <c r="KE11" s="470"/>
      <c r="KF11" s="470"/>
      <c r="KG11" s="470"/>
      <c r="KH11" s="470"/>
      <c r="KI11" s="470"/>
      <c r="KJ11" s="470"/>
      <c r="KK11" s="470"/>
      <c r="KL11" s="470"/>
      <c r="KM11" s="470"/>
      <c r="KN11" s="470"/>
      <c r="KO11" s="470"/>
      <c r="KP11" s="470"/>
      <c r="KQ11" s="470"/>
      <c r="KR11" s="470"/>
      <c r="KS11" s="470"/>
      <c r="KT11" s="470"/>
      <c r="KU11" s="470"/>
      <c r="KV11" s="470"/>
      <c r="KW11" s="470"/>
      <c r="KX11" s="470"/>
      <c r="KY11" s="470"/>
      <c r="KZ11" s="470"/>
      <c r="LA11" s="470"/>
      <c r="LB11" s="470"/>
      <c r="LC11" s="470"/>
      <c r="LD11" s="470"/>
      <c r="LE11" s="470"/>
      <c r="LF11" s="470"/>
      <c r="LG11" s="470"/>
      <c r="LH11" s="470"/>
      <c r="LI11" s="470"/>
      <c r="LJ11" s="470"/>
      <c r="LK11" s="470"/>
      <c r="LL11" s="470"/>
      <c r="LM11" s="470"/>
      <c r="LN11" s="470"/>
      <c r="LO11" s="470"/>
      <c r="LP11" s="470"/>
      <c r="LQ11" s="470"/>
      <c r="LR11" s="470"/>
      <c r="LS11" s="470"/>
      <c r="LT11" s="470"/>
      <c r="LU11" s="470"/>
      <c r="LV11" s="470"/>
      <c r="LW11" s="470"/>
      <c r="LX11" s="470"/>
      <c r="LY11" s="470"/>
      <c r="LZ11" s="470"/>
      <c r="MA11" s="470"/>
      <c r="MB11" s="470"/>
      <c r="MC11" s="470"/>
      <c r="MD11" s="470"/>
      <c r="ME11" s="470"/>
      <c r="MF11" s="470"/>
      <c r="MG11" s="470"/>
      <c r="MH11" s="470"/>
      <c r="MI11" s="470"/>
      <c r="MJ11" s="470"/>
      <c r="MK11" s="470"/>
      <c r="ML11" s="470"/>
      <c r="MM11" s="470"/>
      <c r="MN11" s="470"/>
      <c r="MO11" s="470"/>
      <c r="MP11" s="470"/>
      <c r="MQ11" s="470"/>
      <c r="MR11" s="470"/>
      <c r="MS11" s="470"/>
      <c r="MT11" s="470"/>
      <c r="MU11" s="470"/>
      <c r="MV11" s="470"/>
      <c r="MW11" s="470"/>
      <c r="MX11" s="470"/>
      <c r="MY11" s="470"/>
      <c r="MZ11" s="470"/>
      <c r="NA11" s="470"/>
      <c r="NB11" s="470"/>
      <c r="NC11" s="470"/>
      <c r="ND11" s="470"/>
      <c r="NE11" s="470"/>
      <c r="NF11" s="470"/>
      <c r="NG11" s="470"/>
      <c r="NH11" s="470"/>
      <c r="NI11" s="470"/>
      <c r="NJ11" s="470"/>
      <c r="NK11" s="470"/>
      <c r="NL11" s="470"/>
      <c r="NM11" s="470"/>
      <c r="NN11" s="470"/>
      <c r="NO11" s="470"/>
      <c r="NP11" s="470"/>
      <c r="NQ11" s="470"/>
      <c r="NR11" s="470"/>
      <c r="NS11" s="470"/>
      <c r="NT11" s="470"/>
      <c r="NU11" s="470"/>
      <c r="NV11" s="470"/>
      <c r="NW11" s="470"/>
      <c r="NX11" s="470"/>
      <c r="NY11" s="470"/>
      <c r="NZ11" s="470"/>
      <c r="OA11" s="470"/>
      <c r="OB11" s="470"/>
      <c r="OC11" s="470"/>
      <c r="OD11" s="470"/>
      <c r="OE11" s="470"/>
      <c r="OF11" s="470"/>
      <c r="OG11" s="470"/>
      <c r="OH11" s="470"/>
      <c r="OI11" s="470"/>
      <c r="OJ11" s="470"/>
      <c r="OK11" s="470"/>
      <c r="OL11" s="470"/>
      <c r="OM11" s="470"/>
      <c r="ON11" s="470"/>
      <c r="OO11" s="470"/>
      <c r="OP11" s="470"/>
      <c r="OQ11" s="470"/>
      <c r="OR11" s="470"/>
      <c r="OS11" s="470"/>
      <c r="OT11" s="470"/>
      <c r="OU11" s="470"/>
      <c r="OV11" s="470"/>
      <c r="OW11" s="470"/>
      <c r="OX11" s="470"/>
      <c r="OY11" s="470"/>
      <c r="OZ11" s="470"/>
      <c r="PA11" s="470"/>
      <c r="PB11" s="470"/>
      <c r="PC11" s="470"/>
      <c r="PD11" s="470"/>
      <c r="PE11" s="470"/>
      <c r="PF11" s="470"/>
      <c r="PG11" s="470"/>
      <c r="PH11" s="470"/>
      <c r="PI11" s="470"/>
      <c r="PJ11" s="470"/>
      <c r="PK11" s="470"/>
      <c r="PL11" s="470"/>
      <c r="PM11" s="470"/>
      <c r="PN11" s="470"/>
      <c r="PO11" s="470"/>
      <c r="PP11" s="470"/>
      <c r="PQ11" s="470"/>
      <c r="PR11" s="470"/>
      <c r="PS11" s="470"/>
      <c r="PT11" s="470"/>
      <c r="PU11" s="470"/>
      <c r="PV11" s="470"/>
      <c r="PW11" s="470"/>
      <c r="PX11" s="470"/>
      <c r="PY11" s="470"/>
      <c r="PZ11" s="470"/>
      <c r="QA11" s="470"/>
      <c r="QB11" s="470"/>
      <c r="QC11" s="470"/>
      <c r="QD11" s="470"/>
      <c r="QE11" s="470"/>
      <c r="QF11" s="470"/>
      <c r="QG11" s="470"/>
      <c r="QH11" s="470"/>
      <c r="QI11" s="470"/>
      <c r="QJ11" s="470"/>
      <c r="QK11" s="470"/>
      <c r="QL11" s="470"/>
      <c r="QM11" s="470"/>
      <c r="QN11" s="470"/>
      <c r="QO11" s="470"/>
      <c r="QP11" s="470"/>
      <c r="QQ11" s="470"/>
      <c r="QR11" s="470"/>
      <c r="QS11" s="470"/>
      <c r="QT11" s="470"/>
      <c r="QU11" s="470"/>
      <c r="QV11" s="470"/>
      <c r="QW11" s="470"/>
      <c r="QX11" s="470"/>
      <c r="QY11" s="470"/>
      <c r="QZ11" s="470"/>
      <c r="RA11" s="470"/>
      <c r="RB11" s="470"/>
      <c r="RC11" s="470"/>
      <c r="RD11" s="470"/>
      <c r="RE11" s="470"/>
      <c r="RF11" s="470"/>
      <c r="RG11" s="470"/>
      <c r="RH11" s="470"/>
      <c r="RI11" s="470"/>
      <c r="RJ11" s="470"/>
      <c r="RK11" s="470"/>
      <c r="RL11" s="470"/>
      <c r="RM11" s="470"/>
      <c r="RN11" s="470"/>
      <c r="RO11" s="470"/>
      <c r="RP11" s="470"/>
      <c r="RQ11" s="470"/>
      <c r="RR11" s="470"/>
      <c r="RS11" s="470"/>
      <c r="RT11" s="470"/>
      <c r="RU11" s="470"/>
      <c r="RV11" s="470"/>
      <c r="RW11" s="470"/>
      <c r="RX11" s="470"/>
      <c r="RY11" s="470"/>
      <c r="RZ11" s="470"/>
      <c r="SA11" s="470"/>
      <c r="SB11" s="470"/>
      <c r="SC11" s="470"/>
      <c r="SD11" s="470"/>
      <c r="SE11" s="470"/>
      <c r="SF11" s="470"/>
      <c r="SG11" s="470"/>
      <c r="SH11" s="470"/>
      <c r="SI11" s="470"/>
      <c r="SJ11" s="470"/>
      <c r="SK11" s="470"/>
      <c r="SL11" s="470"/>
      <c r="SM11" s="470"/>
      <c r="SN11" s="470"/>
      <c r="SO11" s="470"/>
      <c r="SP11" s="470"/>
      <c r="SQ11" s="470"/>
      <c r="SR11" s="470"/>
      <c r="SS11" s="470"/>
      <c r="ST11" s="470"/>
      <c r="SU11" s="470"/>
      <c r="SV11" s="470"/>
      <c r="SW11" s="470"/>
      <c r="SX11" s="470"/>
      <c r="SY11" s="470"/>
      <c r="SZ11" s="470"/>
      <c r="TA11" s="470"/>
      <c r="TB11" s="470"/>
      <c r="TC11" s="470"/>
      <c r="TD11" s="470"/>
      <c r="TE11" s="470"/>
      <c r="TF11" s="470"/>
      <c r="TG11" s="470"/>
      <c r="TH11" s="470"/>
      <c r="TI11" s="470"/>
      <c r="TJ11" s="470"/>
      <c r="TK11" s="470"/>
      <c r="TL11" s="470"/>
      <c r="TM11" s="470"/>
      <c r="TN11" s="470"/>
      <c r="TO11" s="470"/>
      <c r="TP11" s="470"/>
      <c r="TQ11" s="470"/>
      <c r="TR11" s="470"/>
      <c r="TS11" s="470"/>
      <c r="TT11" s="470"/>
      <c r="TU11" s="470"/>
      <c r="TV11" s="470"/>
      <c r="TW11" s="470"/>
      <c r="TX11" s="470"/>
      <c r="TY11" s="470"/>
      <c r="TZ11" s="470"/>
      <c r="UA11" s="470"/>
      <c r="UB11" s="470"/>
      <c r="UC11" s="470"/>
      <c r="UD11" s="470"/>
      <c r="UE11" s="470"/>
      <c r="UF11" s="470"/>
      <c r="UG11" s="470"/>
      <c r="UH11" s="470"/>
      <c r="UI11" s="470"/>
      <c r="UJ11" s="470"/>
      <c r="UK11" s="470"/>
      <c r="UL11" s="470"/>
      <c r="UM11" s="470"/>
      <c r="UN11" s="470"/>
      <c r="UO11" s="470"/>
      <c r="UP11" s="470"/>
      <c r="UQ11" s="470"/>
      <c r="UR11" s="470"/>
      <c r="US11" s="470"/>
      <c r="UT11" s="470"/>
      <c r="UU11" s="470"/>
      <c r="UV11" s="470"/>
      <c r="UW11" s="470"/>
      <c r="UX11" s="470"/>
      <c r="UY11" s="470"/>
      <c r="UZ11" s="470"/>
      <c r="VA11" s="470"/>
      <c r="VB11" s="470"/>
      <c r="VC11" s="470"/>
      <c r="VD11" s="470"/>
      <c r="VE11" s="470"/>
      <c r="VF11" s="470"/>
      <c r="VG11" s="470"/>
      <c r="VH11" s="470"/>
      <c r="VI11" s="470"/>
      <c r="VJ11" s="470"/>
      <c r="VK11" s="470"/>
      <c r="VL11" s="470"/>
      <c r="VM11" s="470"/>
      <c r="VN11" s="470"/>
      <c r="VO11" s="470"/>
      <c r="VP11" s="470"/>
      <c r="VQ11" s="470"/>
      <c r="VR11" s="470"/>
      <c r="VS11" s="470"/>
      <c r="VT11" s="470"/>
      <c r="VU11" s="470"/>
      <c r="VV11" s="470"/>
      <c r="VW11" s="470"/>
      <c r="VX11" s="470"/>
      <c r="VY11" s="470"/>
      <c r="VZ11" s="470"/>
      <c r="WA11" s="470"/>
      <c r="WB11" s="470"/>
      <c r="WC11" s="470"/>
      <c r="WD11" s="470"/>
      <c r="WE11" s="470"/>
      <c r="WF11" s="470"/>
      <c r="WG11" s="470"/>
      <c r="WH11" s="470"/>
      <c r="WI11" s="470"/>
      <c r="WJ11" s="470"/>
      <c r="WK11" s="470"/>
      <c r="WL11" s="470"/>
      <c r="WM11" s="470"/>
      <c r="WN11" s="470"/>
      <c r="WO11" s="470"/>
      <c r="WP11" s="470"/>
      <c r="WQ11" s="470"/>
      <c r="WR11" s="470"/>
      <c r="WS11" s="470"/>
      <c r="WT11" s="470"/>
      <c r="WU11" s="470"/>
      <c r="WV11" s="470"/>
      <c r="WW11" s="470"/>
      <c r="WX11" s="470"/>
      <c r="WY11" s="470"/>
      <c r="WZ11" s="470"/>
      <c r="XA11" s="470"/>
      <c r="XB11" s="470"/>
      <c r="XC11" s="470"/>
      <c r="XD11" s="470"/>
      <c r="XE11" s="470"/>
      <c r="XF11" s="470"/>
      <c r="XG11" s="470"/>
      <c r="XH11" s="470"/>
      <c r="XI11" s="470"/>
      <c r="XJ11" s="470"/>
      <c r="XK11" s="470"/>
      <c r="XL11" s="470"/>
      <c r="XM11" s="470"/>
      <c r="XN11" s="470"/>
      <c r="XO11" s="470"/>
      <c r="XP11" s="470"/>
      <c r="XQ11" s="470"/>
      <c r="XR11" s="470"/>
      <c r="XS11" s="470"/>
      <c r="XT11" s="470"/>
      <c r="XU11" s="470"/>
      <c r="XV11" s="470"/>
      <c r="XW11" s="470"/>
      <c r="XX11" s="470"/>
      <c r="XY11" s="470"/>
      <c r="XZ11" s="470"/>
      <c r="YA11" s="470"/>
      <c r="YB11" s="470"/>
      <c r="YC11" s="470"/>
      <c r="YD11" s="470"/>
      <c r="YE11" s="470"/>
      <c r="YF11" s="470"/>
      <c r="YG11" s="470"/>
      <c r="YH11" s="470"/>
      <c r="YI11" s="470"/>
      <c r="YJ11" s="470"/>
      <c r="YK11" s="470"/>
      <c r="YL11" s="470"/>
      <c r="YM11" s="470"/>
      <c r="YN11" s="470"/>
      <c r="YO11" s="470"/>
      <c r="YP11" s="470"/>
      <c r="YQ11" s="470"/>
      <c r="YR11" s="470"/>
      <c r="YS11" s="470"/>
      <c r="YT11" s="470"/>
      <c r="YU11" s="470"/>
      <c r="YV11" s="470"/>
      <c r="YW11" s="470"/>
      <c r="YX11" s="470"/>
      <c r="YY11" s="470"/>
      <c r="YZ11" s="470"/>
      <c r="ZA11" s="470"/>
      <c r="ZB11" s="470"/>
      <c r="ZC11" s="470"/>
      <c r="ZD11" s="470"/>
      <c r="ZE11" s="470"/>
      <c r="ZF11" s="470"/>
      <c r="ZG11" s="470"/>
      <c r="ZH11" s="470"/>
      <c r="ZI11" s="470"/>
      <c r="ZJ11" s="470"/>
      <c r="ZK11" s="470"/>
      <c r="ZL11" s="470"/>
      <c r="ZM11" s="470"/>
      <c r="ZN11" s="470"/>
      <c r="ZO11" s="470"/>
      <c r="ZP11" s="470"/>
      <c r="ZQ11" s="470"/>
      <c r="ZR11" s="470"/>
      <c r="ZS11" s="470"/>
      <c r="ZT11" s="470"/>
      <c r="ZU11" s="470"/>
      <c r="ZV11" s="470"/>
      <c r="ZW11" s="470"/>
      <c r="ZX11" s="470"/>
      <c r="ZY11" s="470"/>
      <c r="ZZ11" s="470"/>
      <c r="AAA11" s="470"/>
      <c r="AAB11" s="470"/>
      <c r="AAC11" s="470"/>
      <c r="AAD11" s="470"/>
      <c r="AAE11" s="470"/>
      <c r="AAF11" s="470"/>
      <c r="AAG11" s="470"/>
      <c r="AAH11" s="470"/>
      <c r="AAI11" s="470"/>
      <c r="AAJ11" s="470"/>
      <c r="AAK11" s="470"/>
      <c r="AAL11" s="470"/>
      <c r="AAM11" s="470"/>
      <c r="AAN11" s="470"/>
      <c r="AAO11" s="470"/>
      <c r="AAP11" s="470"/>
      <c r="AAQ11" s="470"/>
      <c r="AAR11" s="470"/>
      <c r="AAS11" s="470"/>
      <c r="AAT11" s="470"/>
      <c r="AAU11" s="470"/>
      <c r="AAV11" s="470"/>
      <c r="AAW11" s="470"/>
      <c r="AAX11" s="470"/>
      <c r="AAY11" s="470"/>
      <c r="AAZ11" s="470"/>
      <c r="ABA11" s="470"/>
      <c r="ABB11" s="470"/>
      <c r="ABC11" s="470"/>
      <c r="ABD11" s="470"/>
      <c r="ABE11" s="470"/>
      <c r="ABF11" s="470"/>
      <c r="ABG11" s="470"/>
      <c r="ABH11" s="470"/>
      <c r="ABI11" s="470"/>
      <c r="ABJ11" s="470"/>
      <c r="ABK11" s="470"/>
      <c r="ABL11" s="470"/>
      <c r="ABM11" s="470"/>
      <c r="ABN11" s="470"/>
      <c r="ABO11" s="470"/>
      <c r="ABP11" s="470"/>
      <c r="ABQ11" s="470"/>
      <c r="ABR11" s="470"/>
      <c r="ABS11" s="470"/>
      <c r="ABT11" s="470"/>
      <c r="ABU11" s="470"/>
      <c r="ABV11" s="470"/>
      <c r="ABW11" s="470"/>
      <c r="ABX11" s="470"/>
      <c r="ABY11" s="470"/>
      <c r="ABZ11" s="470"/>
      <c r="ACA11" s="470"/>
      <c r="ACB11" s="470"/>
      <c r="ACC11" s="470"/>
      <c r="ACD11" s="470"/>
      <c r="ACE11" s="470"/>
      <c r="ACF11" s="470"/>
      <c r="ACG11" s="470"/>
      <c r="ACH11" s="470"/>
      <c r="ACI11" s="470"/>
      <c r="ACJ11" s="470"/>
      <c r="ACK11" s="470"/>
      <c r="ACL11" s="470"/>
      <c r="ACM11" s="470"/>
      <c r="ACN11" s="470"/>
      <c r="ACO11" s="470"/>
      <c r="ACP11" s="470"/>
      <c r="ACQ11" s="470"/>
      <c r="ACR11" s="470"/>
      <c r="ACS11" s="470"/>
      <c r="ACT11" s="470"/>
      <c r="ACU11" s="470"/>
      <c r="ACV11" s="470"/>
      <c r="ACW11" s="470"/>
      <c r="ACX11" s="470"/>
      <c r="ACY11" s="470"/>
      <c r="ACZ11" s="470"/>
      <c r="ADA11" s="470"/>
      <c r="ADB11" s="470"/>
      <c r="ADC11" s="470"/>
      <c r="ADD11" s="470"/>
      <c r="ADE11" s="470"/>
      <c r="ADF11" s="470"/>
      <c r="ADG11" s="470"/>
      <c r="ADH11" s="470"/>
      <c r="ADI11" s="470"/>
      <c r="ADJ11" s="470"/>
      <c r="ADK11" s="470"/>
      <c r="ADL11" s="470"/>
      <c r="ADM11" s="470"/>
      <c r="ADN11" s="470"/>
      <c r="ADO11" s="470"/>
      <c r="ADP11" s="470"/>
      <c r="ADQ11" s="470"/>
      <c r="ADR11" s="470"/>
      <c r="ADS11" s="470"/>
      <c r="ADT11" s="470"/>
      <c r="ADU11" s="470"/>
      <c r="ADV11" s="470"/>
      <c r="ADW11" s="470"/>
      <c r="ADX11" s="470"/>
      <c r="ADY11" s="470"/>
      <c r="ADZ11" s="470"/>
      <c r="AEA11" s="470"/>
      <c r="AEB11" s="470"/>
      <c r="AEC11" s="470"/>
      <c r="AED11" s="470"/>
      <c r="AEE11" s="470"/>
      <c r="AEF11" s="470"/>
      <c r="AEG11" s="470"/>
      <c r="AEH11" s="470"/>
      <c r="AEI11" s="470"/>
      <c r="AEJ11" s="470"/>
      <c r="AEK11" s="470"/>
      <c r="AEL11" s="470"/>
      <c r="AEM11" s="470"/>
      <c r="AEN11" s="470"/>
      <c r="AEO11" s="470"/>
      <c r="AEP11" s="470"/>
      <c r="AEQ11" s="470"/>
      <c r="AER11" s="470"/>
      <c r="AES11" s="470"/>
      <c r="AET11" s="470"/>
      <c r="AEU11" s="470"/>
      <c r="AEV11" s="470"/>
      <c r="AEW11" s="470"/>
      <c r="AEX11" s="470"/>
      <c r="AEY11" s="470"/>
      <c r="AEZ11" s="470"/>
      <c r="AFA11" s="470"/>
      <c r="AFB11" s="470"/>
      <c r="AFC11" s="470"/>
      <c r="AFD11" s="470"/>
      <c r="AFE11" s="470"/>
      <c r="AFF11" s="470"/>
      <c r="AFG11" s="470"/>
      <c r="AFH11" s="470"/>
      <c r="AFI11" s="470"/>
      <c r="AFJ11" s="470"/>
      <c r="AFK11" s="470"/>
      <c r="AFL11" s="470"/>
      <c r="AFM11" s="470"/>
      <c r="AFN11" s="470"/>
      <c r="AFO11" s="470"/>
      <c r="AFP11" s="470"/>
      <c r="AFQ11" s="470"/>
      <c r="AFR11" s="470"/>
      <c r="AFS11" s="470"/>
      <c r="AFT11" s="470"/>
      <c r="AFU11" s="470"/>
      <c r="AFV11" s="470"/>
      <c r="AFW11" s="470"/>
      <c r="AFX11" s="470"/>
      <c r="AFY11" s="470"/>
      <c r="AFZ11" s="470"/>
      <c r="AGA11" s="470"/>
      <c r="AGB11" s="470"/>
      <c r="AGC11" s="470"/>
      <c r="AGD11" s="470"/>
      <c r="AGE11" s="470"/>
      <c r="AGF11" s="470"/>
      <c r="AGG11" s="470"/>
      <c r="AGH11" s="470"/>
      <c r="AGI11" s="470"/>
      <c r="AGJ11" s="470"/>
      <c r="AGK11" s="470"/>
      <c r="AGL11" s="470"/>
      <c r="AGM11" s="470"/>
      <c r="AGN11" s="470"/>
      <c r="AGO11" s="470"/>
      <c r="AGP11" s="470"/>
      <c r="AGQ11" s="470"/>
      <c r="AGR11" s="470"/>
      <c r="AGS11" s="470"/>
      <c r="AGT11" s="470"/>
      <c r="AGU11" s="470"/>
      <c r="AGV11" s="470"/>
      <c r="AGW11" s="470"/>
      <c r="AGX11" s="470"/>
      <c r="AGY11" s="470"/>
      <c r="AGZ11" s="470"/>
      <c r="AHA11" s="470"/>
      <c r="AHB11" s="470"/>
      <c r="AHC11" s="470"/>
      <c r="AHD11" s="470"/>
      <c r="AHE11" s="470"/>
      <c r="AHF11" s="470"/>
      <c r="AHG11" s="470"/>
      <c r="AHH11" s="470"/>
      <c r="AHI11" s="470"/>
      <c r="AHJ11" s="470"/>
      <c r="AHK11" s="470"/>
      <c r="AHL11" s="470"/>
      <c r="AHM11" s="470"/>
      <c r="AHN11" s="470"/>
      <c r="AHO11" s="470"/>
      <c r="AHP11" s="470"/>
      <c r="AHQ11" s="470"/>
      <c r="AHR11" s="470"/>
      <c r="AHS11" s="470"/>
      <c r="AHT11" s="470"/>
      <c r="AHU11" s="470"/>
      <c r="AHV11" s="470"/>
      <c r="AHW11" s="470"/>
      <c r="AHX11" s="470"/>
      <c r="AHY11" s="470"/>
      <c r="AHZ11" s="470"/>
      <c r="AIA11" s="470"/>
      <c r="AIB11" s="470"/>
      <c r="AIC11" s="470"/>
      <c r="AID11" s="470"/>
      <c r="AIE11" s="470"/>
      <c r="AIF11" s="470"/>
      <c r="AIG11" s="470"/>
      <c r="AIH11" s="470"/>
      <c r="AII11" s="470"/>
      <c r="AIJ11" s="470"/>
      <c r="AIK11" s="470"/>
      <c r="AIL11" s="470"/>
      <c r="AIM11" s="470"/>
      <c r="AIN11" s="470"/>
      <c r="AIO11" s="470"/>
      <c r="AIP11" s="470"/>
      <c r="AIQ11" s="470"/>
      <c r="AIR11" s="470"/>
      <c r="AIS11" s="470"/>
      <c r="AIT11" s="470"/>
      <c r="AIU11" s="470"/>
      <c r="AIV11" s="470"/>
      <c r="AIW11" s="470"/>
      <c r="AIX11" s="470"/>
      <c r="AIY11" s="470"/>
      <c r="AIZ11" s="470"/>
      <c r="AJA11" s="470"/>
      <c r="AJB11" s="470"/>
      <c r="AJC11" s="470"/>
      <c r="AJD11" s="470"/>
      <c r="AJE11" s="470"/>
      <c r="AJF11" s="470"/>
      <c r="AJG11" s="470"/>
      <c r="AJH11" s="470"/>
      <c r="AJI11" s="470"/>
      <c r="AJJ11" s="470"/>
      <c r="AJK11" s="470"/>
      <c r="AJL11" s="470"/>
      <c r="AJM11" s="470"/>
      <c r="AJN11" s="470"/>
      <c r="AJO11" s="470"/>
      <c r="AJP11" s="470"/>
      <c r="AJQ11" s="470"/>
      <c r="AJR11" s="470"/>
      <c r="AJS11" s="470"/>
      <c r="AJT11" s="470"/>
      <c r="AJU11" s="470"/>
      <c r="AJV11" s="470"/>
      <c r="AJW11" s="470"/>
      <c r="AJX11" s="470"/>
      <c r="AJY11" s="470"/>
      <c r="AJZ11" s="470"/>
      <c r="AKA11" s="470"/>
      <c r="AKB11" s="470"/>
      <c r="AKC11" s="470"/>
      <c r="AKD11" s="470"/>
      <c r="AKE11" s="470"/>
      <c r="AKF11" s="470"/>
      <c r="AKG11" s="470"/>
      <c r="AKH11" s="470"/>
      <c r="AKI11" s="470"/>
      <c r="AKJ11" s="470"/>
      <c r="AKK11" s="470"/>
      <c r="AKL11" s="470"/>
      <c r="AKM11" s="470"/>
      <c r="AKN11" s="470"/>
      <c r="AKO11" s="470"/>
      <c r="AKP11" s="470"/>
      <c r="AKQ11" s="470"/>
      <c r="AKR11" s="470"/>
      <c r="AKS11" s="470"/>
      <c r="AKT11" s="470"/>
      <c r="AKU11" s="470"/>
      <c r="AKV11" s="470"/>
      <c r="AKW11" s="470"/>
      <c r="AKX11" s="470"/>
      <c r="AKY11" s="470"/>
      <c r="AKZ11" s="470"/>
      <c r="ALA11" s="470"/>
      <c r="ALB11" s="470"/>
      <c r="ALC11" s="470"/>
      <c r="ALD11" s="470"/>
      <c r="ALE11" s="470"/>
      <c r="ALF11" s="470"/>
      <c r="ALG11" s="470"/>
      <c r="ALH11" s="470"/>
      <c r="ALI11" s="470"/>
      <c r="ALJ11" s="470"/>
      <c r="ALK11" s="470"/>
      <c r="ALL11" s="470"/>
      <c r="ALM11" s="470"/>
      <c r="ALN11" s="470"/>
      <c r="ALO11" s="470"/>
      <c r="ALP11" s="470"/>
      <c r="ALQ11" s="470"/>
      <c r="ALR11" s="470"/>
      <c r="ALS11" s="470"/>
      <c r="ALT11" s="470"/>
      <c r="ALU11" s="470"/>
      <c r="ALV11" s="470"/>
      <c r="ALW11" s="470"/>
      <c r="ALX11" s="470"/>
    </row>
    <row r="12" spans="1:1012" ht="25.5">
      <c r="A12" s="517" t="str">
        <f>$A$5&amp;(RIGHT(A11,1)+1)</f>
        <v>B.11.4</v>
      </c>
      <c r="B12" s="593" t="s">
        <v>304</v>
      </c>
      <c r="C12" s="530" t="s">
        <v>18</v>
      </c>
      <c r="D12" s="520">
        <v>910</v>
      </c>
      <c r="E12" s="520"/>
      <c r="F12" s="520">
        <f>D12*E12</f>
        <v>0</v>
      </c>
    </row>
    <row r="13" spans="1:1012">
      <c r="A13" s="29"/>
      <c r="B13" s="44" t="s">
        <v>183</v>
      </c>
      <c r="C13" s="31"/>
      <c r="D13" s="72"/>
      <c r="E13" s="71"/>
      <c r="F13" s="63">
        <f>SUM(F7:F12)</f>
        <v>0</v>
      </c>
    </row>
  </sheetData>
  <pageMargins left="0.70866141732283472" right="0.70866141732283472" top="0.74803149606299213" bottom="0.74803149606299213" header="0.31496062992125984" footer="0.31496062992125984"/>
  <pageSetup paperSize="9" scale="95" firstPageNumber="50" orientation="portrait" r:id="rId1"/>
  <headerFooter>
    <oddHeader>&amp;LProjekt: VATROGASNI DOM ŠKRLJEVO
Troškovnik Građevinsko obrtničkih radova</oddHeader>
    <oddFooter>&amp;LZagreb, listopad 2018.&amp;R&amp;P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4" tint="0.39997558519241921"/>
  </sheetPr>
  <dimension ref="A1:C37"/>
  <sheetViews>
    <sheetView showWhiteSpace="0" view="pageLayout" zoomScaleNormal="100" workbookViewId="0">
      <selection activeCell="C24" sqref="C24"/>
    </sheetView>
  </sheetViews>
  <sheetFormatPr defaultColWidth="8" defaultRowHeight="12.75"/>
  <cols>
    <col min="1" max="1" width="4.5703125" style="5" bestFit="1" customWidth="1"/>
    <col min="2" max="2" width="58.140625" style="5" customWidth="1"/>
    <col min="3" max="3" width="20.42578125" style="5" customWidth="1"/>
    <col min="4" max="16384" width="8" style="5"/>
  </cols>
  <sheetData>
    <row r="1" spans="1:3" s="32" customFormat="1" ht="16.5">
      <c r="B1" s="4"/>
    </row>
    <row r="2" spans="1:3" s="1186" customFormat="1" ht="21.75" customHeight="1">
      <c r="A2" s="1183"/>
      <c r="B2" s="1184" t="s">
        <v>15</v>
      </c>
      <c r="C2" s="1185"/>
    </row>
    <row r="3" spans="1:3" s="1186" customFormat="1" ht="15.75" customHeight="1">
      <c r="B3" s="1187"/>
    </row>
    <row r="4" spans="1:3" s="1186" customFormat="1" ht="15.75" customHeight="1">
      <c r="A4" s="1188" t="s">
        <v>27</v>
      </c>
      <c r="B4" s="1189" t="s">
        <v>17</v>
      </c>
      <c r="C4" s="1190"/>
    </row>
    <row r="5" spans="1:3" s="1186" customFormat="1" ht="15.75" customHeight="1">
      <c r="A5" s="1191" t="s">
        <v>165</v>
      </c>
      <c r="B5" s="1192" t="s">
        <v>202</v>
      </c>
      <c r="C5" s="1193">
        <f>VLOOKUP("UKUPNO:",'A.1 PRIP'!$B$3:$F$988,5,FALSE)</f>
        <v>0</v>
      </c>
    </row>
    <row r="6" spans="1:3" s="1186" customFormat="1" ht="15.75" customHeight="1">
      <c r="A6" s="1191" t="s">
        <v>166</v>
      </c>
      <c r="B6" s="1192" t="s">
        <v>204</v>
      </c>
      <c r="C6" s="1193">
        <f>VLOOKUP("UKUPNO:",'A.2 ZEM'!$B$1:$F$992,5,FALSE)</f>
        <v>0</v>
      </c>
    </row>
    <row r="7" spans="1:3" s="1186" customFormat="1" ht="15.75" customHeight="1">
      <c r="A7" s="1191" t="s">
        <v>167</v>
      </c>
      <c r="B7" s="1192" t="s">
        <v>20</v>
      </c>
      <c r="C7" s="1193">
        <f>VLOOKUP("UKUPNO:",'A.3 AB'!$B$1:$F$999,5,FALSE)</f>
        <v>0</v>
      </c>
    </row>
    <row r="8" spans="1:3" s="1186" customFormat="1" ht="15.75" customHeight="1">
      <c r="A8" s="1191" t="s">
        <v>168</v>
      </c>
      <c r="B8" s="1192" t="s">
        <v>21</v>
      </c>
      <c r="C8" s="1193">
        <f>VLOOKUP("UKUPNO:",'A.4 ARM'!$B$1:$F$1000,5,FALSE)</f>
        <v>0</v>
      </c>
    </row>
    <row r="9" spans="1:3" s="1186" customFormat="1" ht="15.75" customHeight="1">
      <c r="A9" s="1191" t="s">
        <v>171</v>
      </c>
      <c r="B9" s="1192" t="s">
        <v>23</v>
      </c>
      <c r="C9" s="1193">
        <f>VLOOKUP("UKUPNO:",'A.5 ZID'!$B$1:$F$990,5,FALSE)</f>
        <v>0</v>
      </c>
    </row>
    <row r="10" spans="1:3" s="1186" customFormat="1" ht="15.75" customHeight="1">
      <c r="A10" s="1191" t="s">
        <v>205</v>
      </c>
      <c r="B10" s="1192" t="s">
        <v>34</v>
      </c>
      <c r="C10" s="1193">
        <f>VLOOKUP("UKUPNO:",'A.6 ČEL'!$B$1:$F$996,5,FALSE)</f>
        <v>0</v>
      </c>
    </row>
    <row r="11" spans="1:3" s="1186" customFormat="1" ht="15.75" customHeight="1">
      <c r="A11" s="1188" t="s">
        <v>27</v>
      </c>
      <c r="B11" s="1194" t="s">
        <v>254</v>
      </c>
      <c r="C11" s="1195">
        <f>SUM(C5:C10)</f>
        <v>0</v>
      </c>
    </row>
    <row r="12" spans="1:3" s="1186" customFormat="1" ht="15.75" customHeight="1">
      <c r="A12" s="1196"/>
      <c r="B12" s="1197"/>
      <c r="C12" s="1198"/>
    </row>
    <row r="13" spans="1:3" s="1186" customFormat="1" ht="15.75" customHeight="1">
      <c r="A13" s="1199" t="s">
        <v>173</v>
      </c>
      <c r="B13" s="1189" t="s">
        <v>174</v>
      </c>
      <c r="C13" s="1200"/>
    </row>
    <row r="14" spans="1:3" s="1186" customFormat="1" ht="15.75" customHeight="1">
      <c r="A14" s="1191" t="s">
        <v>175</v>
      </c>
      <c r="B14" s="1201" t="s">
        <v>37</v>
      </c>
      <c r="C14" s="1202">
        <f>VLOOKUP("UKUPNO:",'B.1 HI'!$B$1:$F$991,5,FALSE)</f>
        <v>0</v>
      </c>
    </row>
    <row r="15" spans="1:3" s="1186" customFormat="1" ht="15.75" customHeight="1">
      <c r="A15" s="1191" t="s">
        <v>177</v>
      </c>
      <c r="B15" s="1192" t="s">
        <v>105</v>
      </c>
      <c r="C15" s="1193">
        <f>VLOOKUP("UKUPNO:",'B.2 KROV'!$B$1:$F$994,5,FALSE)</f>
        <v>0</v>
      </c>
    </row>
    <row r="16" spans="1:3" s="1186" customFormat="1" ht="15.75" customHeight="1">
      <c r="A16" s="1191" t="s">
        <v>176</v>
      </c>
      <c r="B16" s="1192" t="s">
        <v>64</v>
      </c>
      <c r="C16" s="1193">
        <f>VLOOKUP("UKUPNO:",'B.3 GK'!$B$1:$F$993,5,FALSE)</f>
        <v>0</v>
      </c>
    </row>
    <row r="17" spans="1:3" s="1186" customFormat="1" ht="15.75" customHeight="1">
      <c r="A17" s="1191" t="s">
        <v>178</v>
      </c>
      <c r="B17" s="1192" t="s">
        <v>63</v>
      </c>
      <c r="C17" s="1193">
        <f>VLOOKUP("UKUPNO:",'B.4 KER'!$B$1:$F$991,5,FALSE)</f>
        <v>0</v>
      </c>
    </row>
    <row r="18" spans="1:3" s="1186" customFormat="1" ht="15.75" customHeight="1">
      <c r="A18" s="1191" t="s">
        <v>179</v>
      </c>
      <c r="B18" s="1192" t="s">
        <v>35</v>
      </c>
      <c r="C18" s="1193">
        <f>VLOOKUP("UKUPNO:",'B.5 FAS'!$B$1:$F$978,5,FALSE)</f>
        <v>0</v>
      </c>
    </row>
    <row r="19" spans="1:3" s="1186" customFormat="1" ht="15.75" customHeight="1">
      <c r="A19" s="1191" t="s">
        <v>180</v>
      </c>
      <c r="B19" s="1192" t="s">
        <v>38</v>
      </c>
      <c r="C19" s="1193">
        <f>VLOOKUP("UKUPNO:",'B.6 LIM'!$B$3:$F$974,5,FALSE)</f>
        <v>0</v>
      </c>
    </row>
    <row r="20" spans="1:3" s="1186" customFormat="1" ht="15.75" customHeight="1">
      <c r="A20" s="1191" t="s">
        <v>181</v>
      </c>
      <c r="B20" s="1192" t="s">
        <v>42</v>
      </c>
      <c r="C20" s="1193">
        <f>VLOOKUP("UKUPNO:",'B.7 POD'!$B$1:$F$985,5,FALSE)</f>
        <v>0</v>
      </c>
    </row>
    <row r="21" spans="1:3" s="1186" customFormat="1" ht="15.75" customHeight="1">
      <c r="A21" s="1191" t="s">
        <v>182</v>
      </c>
      <c r="B21" s="1192" t="s">
        <v>39</v>
      </c>
      <c r="C21" s="1193">
        <f>VLOOKUP("UKUPNO:",'B.8 LIČ'!$B$1:$F$950,5,FALSE)</f>
        <v>0</v>
      </c>
    </row>
    <row r="22" spans="1:3" s="1186" customFormat="1" ht="15.75" customHeight="1">
      <c r="A22" s="1191" t="s">
        <v>184</v>
      </c>
      <c r="B22" s="1192" t="s">
        <v>40</v>
      </c>
      <c r="C22" s="1193">
        <f>+'B.9 STOL'!F58</f>
        <v>0</v>
      </c>
    </row>
    <row r="23" spans="1:3" s="1186" customFormat="1" ht="15.75" customHeight="1">
      <c r="A23" s="1191" t="s">
        <v>187</v>
      </c>
      <c r="B23" s="1192" t="s">
        <v>41</v>
      </c>
      <c r="C23" s="1193">
        <f>+'B.10 BRAV'!F34</f>
        <v>0</v>
      </c>
    </row>
    <row r="24" spans="1:3" s="1186" customFormat="1" ht="15.75" customHeight="1">
      <c r="A24" s="1191" t="s">
        <v>192</v>
      </c>
      <c r="B24" s="1192" t="s">
        <v>193</v>
      </c>
      <c r="C24" s="1193">
        <f>VLOOKUP("UKUPNO:",'B.11 OSTAL'!$B$1:$F$971,5,FALSE)</f>
        <v>0</v>
      </c>
    </row>
    <row r="25" spans="1:3" s="1186" customFormat="1" ht="15.75" customHeight="1">
      <c r="A25" s="1188" t="s">
        <v>173</v>
      </c>
      <c r="B25" s="1194" t="s">
        <v>255</v>
      </c>
      <c r="C25" s="1195">
        <f>SUM(C13:C24)</f>
        <v>0</v>
      </c>
    </row>
    <row r="26" spans="1:3" s="1186" customFormat="1" ht="15.75" customHeight="1">
      <c r="A26" s="1196"/>
      <c r="B26" s="1203"/>
      <c r="C26" s="1198"/>
    </row>
    <row r="27" spans="1:3" s="1186" customFormat="1" ht="15.75" customHeight="1">
      <c r="A27" s="1188" t="s">
        <v>190</v>
      </c>
      <c r="B27" s="1189" t="s">
        <v>172</v>
      </c>
      <c r="C27" s="1200"/>
    </row>
    <row r="28" spans="1:3" s="1186" customFormat="1" ht="15.75" customHeight="1">
      <c r="A28" s="1188" t="s">
        <v>190</v>
      </c>
      <c r="B28" s="1194" t="s">
        <v>256</v>
      </c>
      <c r="C28" s="1195">
        <f>VLOOKUP("UKUPNO:",'C.1 JOG'!$B$1:$F$971,5,FALSE)</f>
        <v>0</v>
      </c>
    </row>
    <row r="29" spans="1:3" s="1186" customFormat="1" ht="15.75" customHeight="1">
      <c r="A29" s="1196"/>
      <c r="B29" s="1197"/>
      <c r="C29" s="1198"/>
    </row>
    <row r="30" spans="1:3" s="1186" customFormat="1" ht="15.75" customHeight="1">
      <c r="A30" s="1188" t="s">
        <v>252</v>
      </c>
      <c r="B30" s="1189" t="s">
        <v>222</v>
      </c>
      <c r="C30" s="1200"/>
    </row>
    <row r="31" spans="1:3" s="1186" customFormat="1" ht="15.75" customHeight="1">
      <c r="A31" s="1188" t="s">
        <v>252</v>
      </c>
      <c r="B31" s="1194" t="s">
        <v>258</v>
      </c>
      <c r="C31" s="1195">
        <f>VLOOKUP("UKUPNO:",'D.1 OKOL'!$B$1:$F$978,5,FALSE)</f>
        <v>0</v>
      </c>
    </row>
    <row r="32" spans="1:3" s="1186" customFormat="1" ht="15.75" customHeight="1">
      <c r="A32" s="1204"/>
      <c r="B32" s="1197"/>
      <c r="C32" s="1198"/>
    </row>
    <row r="33" spans="2:3" s="1186" customFormat="1" ht="15.75" customHeight="1">
      <c r="B33" s="1205" t="s">
        <v>36</v>
      </c>
      <c r="C33" s="1206">
        <f>C11+C25+C28+C31</f>
        <v>0</v>
      </c>
    </row>
    <row r="34" spans="2:3" s="1186" customFormat="1" ht="15.75" customHeight="1">
      <c r="C34" s="1207"/>
    </row>
    <row r="35" spans="2:3" s="1186" customFormat="1" ht="15.75" customHeight="1">
      <c r="B35" s="1205" t="s">
        <v>257</v>
      </c>
      <c r="C35" s="1206">
        <f>C33*0.25</f>
        <v>0</v>
      </c>
    </row>
    <row r="36" spans="2:3" s="1186" customFormat="1" ht="15.75" customHeight="1">
      <c r="C36" s="1207"/>
    </row>
    <row r="37" spans="2:3" s="1186" customFormat="1" ht="15.75" customHeight="1">
      <c r="B37" s="1208" t="s">
        <v>16</v>
      </c>
      <c r="C37" s="1209">
        <f>C33+C35</f>
        <v>0</v>
      </c>
    </row>
  </sheetData>
  <pageMargins left="0.70866141732283472" right="0.70866141732283472" top="0.74803149606299213" bottom="0.74803149606299213" header="0.31496062992125984" footer="0.31496062992125984"/>
  <pageSetup paperSize="9" scale="95" firstPageNumber="24" orientation="portrait" r:id="rId1"/>
  <headerFooter>
    <oddHeader>&amp;LProjekt: VATROGASNI DOM ŠKRLJEVO
Troškovnik Građevinsko obrtničkih radova</oddHeader>
    <oddFooter>&amp;LZagreb, listopad 2018.&amp;R&amp;P od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theme="4" tint="0.39997558519241921"/>
  </sheetPr>
  <dimension ref="A1:ALX13"/>
  <sheetViews>
    <sheetView view="pageBreakPreview" zoomScale="115" zoomScaleNormal="100" zoomScaleSheetLayoutView="115" workbookViewId="0">
      <selection activeCell="F13" sqref="F13"/>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2" width="9.140625" style="16" customWidth="1"/>
    <col min="1013" max="16384" width="7.42578125" style="5"/>
  </cols>
  <sheetData>
    <row r="1" spans="1:1012" ht="25.5">
      <c r="A1" s="74" t="s">
        <v>12</v>
      </c>
      <c r="B1" s="75" t="s">
        <v>13</v>
      </c>
      <c r="C1" s="58" t="s">
        <v>317</v>
      </c>
      <c r="D1" s="76" t="s">
        <v>14</v>
      </c>
      <c r="E1" s="76" t="s">
        <v>319</v>
      </c>
      <c r="F1" s="76" t="s">
        <v>318</v>
      </c>
    </row>
    <row r="2" spans="1:1012">
      <c r="A2" s="17"/>
      <c r="B2" s="18"/>
      <c r="C2" s="19"/>
      <c r="D2" s="59"/>
      <c r="E2" s="59"/>
      <c r="F2" s="59"/>
    </row>
    <row r="3" spans="1:1012" s="16" customFormat="1">
      <c r="A3" s="20" t="s">
        <v>190</v>
      </c>
      <c r="B3" s="21" t="s">
        <v>172</v>
      </c>
      <c r="C3" s="22"/>
      <c r="D3" s="60"/>
      <c r="E3" s="60"/>
      <c r="F3" s="60"/>
    </row>
    <row r="4" spans="1:1012" s="16" customFormat="1">
      <c r="A4" s="20"/>
      <c r="B4" s="21"/>
      <c r="C4" s="22"/>
      <c r="D4" s="60"/>
      <c r="E4" s="60"/>
      <c r="F4" s="60"/>
    </row>
    <row r="5" spans="1:1012">
      <c r="A5" s="20" t="s">
        <v>191</v>
      </c>
      <c r="B5" s="21" t="s">
        <v>172</v>
      </c>
      <c r="C5" s="22"/>
      <c r="D5" s="60"/>
      <c r="E5" s="60"/>
      <c r="F5" s="60"/>
    </row>
    <row r="6" spans="1:1012" s="16" customFormat="1">
      <c r="A6" s="20"/>
      <c r="B6" s="25"/>
      <c r="C6" s="22"/>
      <c r="D6" s="60"/>
      <c r="E6" s="60"/>
      <c r="F6" s="60"/>
    </row>
    <row r="7" spans="1:1012" s="16" customFormat="1" ht="42.75" customHeight="1">
      <c r="A7" s="20"/>
      <c r="B7" s="1241" t="s">
        <v>129</v>
      </c>
      <c r="C7" s="1242"/>
      <c r="D7" s="1242"/>
      <c r="E7" s="1242"/>
      <c r="F7" s="1243"/>
    </row>
    <row r="8" spans="1:1012">
      <c r="B8" s="21"/>
      <c r="C8" s="38"/>
      <c r="D8" s="65"/>
      <c r="E8" s="65"/>
      <c r="F8" s="65"/>
    </row>
    <row r="9" spans="1:1012" s="469" customFormat="1" ht="51">
      <c r="A9" s="517" t="str">
        <f>$A$5&amp;1</f>
        <v>C.1.1</v>
      </c>
      <c r="B9" s="518" t="s">
        <v>305</v>
      </c>
      <c r="C9" s="519" t="s">
        <v>18</v>
      </c>
      <c r="D9" s="520">
        <v>84</v>
      </c>
      <c r="E9" s="520"/>
      <c r="F9" s="520">
        <f>D9*E9</f>
        <v>0</v>
      </c>
      <c r="G9" s="470"/>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0"/>
      <c r="DD9" s="470"/>
      <c r="DE9" s="470"/>
      <c r="DF9" s="470"/>
      <c r="DG9" s="470"/>
      <c r="DH9" s="470"/>
      <c r="DI9" s="470"/>
      <c r="DJ9" s="470"/>
      <c r="DK9" s="470"/>
      <c r="DL9" s="470"/>
      <c r="DM9" s="470"/>
      <c r="DN9" s="470"/>
      <c r="DO9" s="470"/>
      <c r="DP9" s="470"/>
      <c r="DQ9" s="470"/>
      <c r="DR9" s="470"/>
      <c r="DS9" s="470"/>
      <c r="DT9" s="470"/>
      <c r="DU9" s="470"/>
      <c r="DV9" s="470"/>
      <c r="DW9" s="470"/>
      <c r="DX9" s="470"/>
      <c r="DY9" s="470"/>
      <c r="DZ9" s="470"/>
      <c r="EA9" s="470"/>
      <c r="EB9" s="470"/>
      <c r="EC9" s="470"/>
      <c r="ED9" s="470"/>
      <c r="EE9" s="470"/>
      <c r="EF9" s="470"/>
      <c r="EG9" s="470"/>
      <c r="EH9" s="470"/>
      <c r="EI9" s="470"/>
      <c r="EJ9" s="470"/>
      <c r="EK9" s="470"/>
      <c r="EL9" s="470"/>
      <c r="EM9" s="470"/>
      <c r="EN9" s="470"/>
      <c r="EO9" s="470"/>
      <c r="EP9" s="470"/>
      <c r="EQ9" s="470"/>
      <c r="ER9" s="470"/>
      <c r="ES9" s="470"/>
      <c r="ET9" s="470"/>
      <c r="EU9" s="470"/>
      <c r="EV9" s="470"/>
      <c r="EW9" s="470"/>
      <c r="EX9" s="470"/>
      <c r="EY9" s="470"/>
      <c r="EZ9" s="470"/>
      <c r="FA9" s="470"/>
      <c r="FB9" s="470"/>
      <c r="FC9" s="470"/>
      <c r="FD9" s="470"/>
      <c r="FE9" s="470"/>
      <c r="FF9" s="470"/>
      <c r="FG9" s="470"/>
      <c r="FH9" s="470"/>
      <c r="FI9" s="470"/>
      <c r="FJ9" s="470"/>
      <c r="FK9" s="470"/>
      <c r="FL9" s="470"/>
      <c r="FM9" s="470"/>
      <c r="FN9" s="470"/>
      <c r="FO9" s="470"/>
      <c r="FP9" s="470"/>
      <c r="FQ9" s="470"/>
      <c r="FR9" s="470"/>
      <c r="FS9" s="470"/>
      <c r="FT9" s="470"/>
      <c r="FU9" s="470"/>
      <c r="FV9" s="470"/>
      <c r="FW9" s="470"/>
      <c r="FX9" s="470"/>
      <c r="FY9" s="470"/>
      <c r="FZ9" s="470"/>
      <c r="GA9" s="470"/>
      <c r="GB9" s="470"/>
      <c r="GC9" s="470"/>
      <c r="GD9" s="470"/>
      <c r="GE9" s="470"/>
      <c r="GF9" s="470"/>
      <c r="GG9" s="470"/>
      <c r="GH9" s="470"/>
      <c r="GI9" s="470"/>
      <c r="GJ9" s="470"/>
      <c r="GK9" s="470"/>
      <c r="GL9" s="470"/>
      <c r="GM9" s="470"/>
      <c r="GN9" s="470"/>
      <c r="GO9" s="470"/>
      <c r="GP9" s="470"/>
      <c r="GQ9" s="470"/>
      <c r="GR9" s="470"/>
      <c r="GS9" s="470"/>
      <c r="GT9" s="470"/>
      <c r="GU9" s="470"/>
      <c r="GV9" s="470"/>
      <c r="GW9" s="470"/>
      <c r="GX9" s="470"/>
      <c r="GY9" s="470"/>
      <c r="GZ9" s="470"/>
      <c r="HA9" s="470"/>
      <c r="HB9" s="470"/>
      <c r="HC9" s="470"/>
      <c r="HD9" s="470"/>
      <c r="HE9" s="470"/>
      <c r="HF9" s="470"/>
      <c r="HG9" s="470"/>
      <c r="HH9" s="470"/>
      <c r="HI9" s="470"/>
      <c r="HJ9" s="470"/>
      <c r="HK9" s="470"/>
      <c r="HL9" s="470"/>
      <c r="HM9" s="470"/>
      <c r="HN9" s="470"/>
      <c r="HO9" s="470"/>
      <c r="HP9" s="470"/>
      <c r="HQ9" s="470"/>
      <c r="HR9" s="470"/>
      <c r="HS9" s="470"/>
      <c r="HT9" s="470"/>
      <c r="HU9" s="470"/>
      <c r="HV9" s="470"/>
      <c r="HW9" s="470"/>
      <c r="HX9" s="470"/>
      <c r="HY9" s="470"/>
      <c r="HZ9" s="470"/>
      <c r="IA9" s="470"/>
      <c r="IB9" s="470"/>
      <c r="IC9" s="470"/>
      <c r="ID9" s="470"/>
      <c r="IE9" s="470"/>
      <c r="IF9" s="470"/>
      <c r="IG9" s="470"/>
      <c r="IH9" s="470"/>
      <c r="II9" s="470"/>
      <c r="IJ9" s="470"/>
      <c r="IK9" s="470"/>
      <c r="IL9" s="470"/>
      <c r="IM9" s="470"/>
      <c r="IN9" s="470"/>
      <c r="IO9" s="470"/>
      <c r="IP9" s="470"/>
      <c r="IQ9" s="470"/>
      <c r="IR9" s="470"/>
      <c r="IS9" s="470"/>
      <c r="IT9" s="470"/>
      <c r="IU9" s="470"/>
      <c r="IV9" s="470"/>
      <c r="IW9" s="470"/>
      <c r="IX9" s="470"/>
      <c r="IY9" s="470"/>
      <c r="IZ9" s="470"/>
      <c r="JA9" s="470"/>
      <c r="JB9" s="470"/>
      <c r="JC9" s="470"/>
      <c r="JD9" s="470"/>
      <c r="JE9" s="470"/>
      <c r="JF9" s="470"/>
      <c r="JG9" s="470"/>
      <c r="JH9" s="470"/>
      <c r="JI9" s="470"/>
      <c r="JJ9" s="470"/>
      <c r="JK9" s="470"/>
      <c r="JL9" s="470"/>
      <c r="JM9" s="470"/>
      <c r="JN9" s="470"/>
      <c r="JO9" s="470"/>
      <c r="JP9" s="470"/>
      <c r="JQ9" s="470"/>
      <c r="JR9" s="470"/>
      <c r="JS9" s="470"/>
      <c r="JT9" s="470"/>
      <c r="JU9" s="470"/>
      <c r="JV9" s="470"/>
      <c r="JW9" s="470"/>
      <c r="JX9" s="470"/>
      <c r="JY9" s="470"/>
      <c r="JZ9" s="470"/>
      <c r="KA9" s="470"/>
      <c r="KB9" s="470"/>
      <c r="KC9" s="470"/>
      <c r="KD9" s="470"/>
      <c r="KE9" s="470"/>
      <c r="KF9" s="470"/>
      <c r="KG9" s="470"/>
      <c r="KH9" s="470"/>
      <c r="KI9" s="470"/>
      <c r="KJ9" s="470"/>
      <c r="KK9" s="470"/>
      <c r="KL9" s="470"/>
      <c r="KM9" s="470"/>
      <c r="KN9" s="470"/>
      <c r="KO9" s="470"/>
      <c r="KP9" s="470"/>
      <c r="KQ9" s="470"/>
      <c r="KR9" s="470"/>
      <c r="KS9" s="470"/>
      <c r="KT9" s="470"/>
      <c r="KU9" s="470"/>
      <c r="KV9" s="470"/>
      <c r="KW9" s="470"/>
      <c r="KX9" s="470"/>
      <c r="KY9" s="470"/>
      <c r="KZ9" s="470"/>
      <c r="LA9" s="470"/>
      <c r="LB9" s="470"/>
      <c r="LC9" s="470"/>
      <c r="LD9" s="470"/>
      <c r="LE9" s="470"/>
      <c r="LF9" s="470"/>
      <c r="LG9" s="470"/>
      <c r="LH9" s="470"/>
      <c r="LI9" s="470"/>
      <c r="LJ9" s="470"/>
      <c r="LK9" s="470"/>
      <c r="LL9" s="470"/>
      <c r="LM9" s="470"/>
      <c r="LN9" s="470"/>
      <c r="LO9" s="470"/>
      <c r="LP9" s="470"/>
      <c r="LQ9" s="470"/>
      <c r="LR9" s="470"/>
      <c r="LS9" s="470"/>
      <c r="LT9" s="470"/>
      <c r="LU9" s="470"/>
      <c r="LV9" s="470"/>
      <c r="LW9" s="470"/>
      <c r="LX9" s="470"/>
      <c r="LY9" s="470"/>
      <c r="LZ9" s="470"/>
      <c r="MA9" s="470"/>
      <c r="MB9" s="470"/>
      <c r="MC9" s="470"/>
      <c r="MD9" s="470"/>
      <c r="ME9" s="470"/>
      <c r="MF9" s="470"/>
      <c r="MG9" s="470"/>
      <c r="MH9" s="470"/>
      <c r="MI9" s="470"/>
      <c r="MJ9" s="470"/>
      <c r="MK9" s="470"/>
      <c r="ML9" s="470"/>
      <c r="MM9" s="470"/>
      <c r="MN9" s="470"/>
      <c r="MO9" s="470"/>
      <c r="MP9" s="470"/>
      <c r="MQ9" s="470"/>
      <c r="MR9" s="470"/>
      <c r="MS9" s="470"/>
      <c r="MT9" s="470"/>
      <c r="MU9" s="470"/>
      <c r="MV9" s="470"/>
      <c r="MW9" s="470"/>
      <c r="MX9" s="470"/>
      <c r="MY9" s="470"/>
      <c r="MZ9" s="470"/>
      <c r="NA9" s="470"/>
      <c r="NB9" s="470"/>
      <c r="NC9" s="470"/>
      <c r="ND9" s="470"/>
      <c r="NE9" s="470"/>
      <c r="NF9" s="470"/>
      <c r="NG9" s="470"/>
      <c r="NH9" s="470"/>
      <c r="NI9" s="470"/>
      <c r="NJ9" s="470"/>
      <c r="NK9" s="470"/>
      <c r="NL9" s="470"/>
      <c r="NM9" s="470"/>
      <c r="NN9" s="470"/>
      <c r="NO9" s="470"/>
      <c r="NP9" s="470"/>
      <c r="NQ9" s="470"/>
      <c r="NR9" s="470"/>
      <c r="NS9" s="470"/>
      <c r="NT9" s="470"/>
      <c r="NU9" s="470"/>
      <c r="NV9" s="470"/>
      <c r="NW9" s="470"/>
      <c r="NX9" s="470"/>
      <c r="NY9" s="470"/>
      <c r="NZ9" s="470"/>
      <c r="OA9" s="470"/>
      <c r="OB9" s="470"/>
      <c r="OC9" s="470"/>
      <c r="OD9" s="470"/>
      <c r="OE9" s="470"/>
      <c r="OF9" s="470"/>
      <c r="OG9" s="470"/>
      <c r="OH9" s="470"/>
      <c r="OI9" s="470"/>
      <c r="OJ9" s="470"/>
      <c r="OK9" s="470"/>
      <c r="OL9" s="470"/>
      <c r="OM9" s="470"/>
      <c r="ON9" s="470"/>
      <c r="OO9" s="470"/>
      <c r="OP9" s="470"/>
      <c r="OQ9" s="470"/>
      <c r="OR9" s="470"/>
      <c r="OS9" s="470"/>
      <c r="OT9" s="470"/>
      <c r="OU9" s="470"/>
      <c r="OV9" s="470"/>
      <c r="OW9" s="470"/>
      <c r="OX9" s="470"/>
      <c r="OY9" s="470"/>
      <c r="OZ9" s="470"/>
      <c r="PA9" s="470"/>
      <c r="PB9" s="470"/>
      <c r="PC9" s="470"/>
      <c r="PD9" s="470"/>
      <c r="PE9" s="470"/>
      <c r="PF9" s="470"/>
      <c r="PG9" s="470"/>
      <c r="PH9" s="470"/>
      <c r="PI9" s="470"/>
      <c r="PJ9" s="470"/>
      <c r="PK9" s="470"/>
      <c r="PL9" s="470"/>
      <c r="PM9" s="470"/>
      <c r="PN9" s="470"/>
      <c r="PO9" s="470"/>
      <c r="PP9" s="470"/>
      <c r="PQ9" s="470"/>
      <c r="PR9" s="470"/>
      <c r="PS9" s="470"/>
      <c r="PT9" s="470"/>
      <c r="PU9" s="470"/>
      <c r="PV9" s="470"/>
      <c r="PW9" s="470"/>
      <c r="PX9" s="470"/>
      <c r="PY9" s="470"/>
      <c r="PZ9" s="470"/>
      <c r="QA9" s="470"/>
      <c r="QB9" s="470"/>
      <c r="QC9" s="470"/>
      <c r="QD9" s="470"/>
      <c r="QE9" s="470"/>
      <c r="QF9" s="470"/>
      <c r="QG9" s="470"/>
      <c r="QH9" s="470"/>
      <c r="QI9" s="470"/>
      <c r="QJ9" s="470"/>
      <c r="QK9" s="470"/>
      <c r="QL9" s="470"/>
      <c r="QM9" s="470"/>
      <c r="QN9" s="470"/>
      <c r="QO9" s="470"/>
      <c r="QP9" s="470"/>
      <c r="QQ9" s="470"/>
      <c r="QR9" s="470"/>
      <c r="QS9" s="470"/>
      <c r="QT9" s="470"/>
      <c r="QU9" s="470"/>
      <c r="QV9" s="470"/>
      <c r="QW9" s="470"/>
      <c r="QX9" s="470"/>
      <c r="QY9" s="470"/>
      <c r="QZ9" s="470"/>
      <c r="RA9" s="470"/>
      <c r="RB9" s="470"/>
      <c r="RC9" s="470"/>
      <c r="RD9" s="470"/>
      <c r="RE9" s="470"/>
      <c r="RF9" s="470"/>
      <c r="RG9" s="470"/>
      <c r="RH9" s="470"/>
      <c r="RI9" s="470"/>
      <c r="RJ9" s="470"/>
      <c r="RK9" s="470"/>
      <c r="RL9" s="470"/>
      <c r="RM9" s="470"/>
      <c r="RN9" s="470"/>
      <c r="RO9" s="470"/>
      <c r="RP9" s="470"/>
      <c r="RQ9" s="470"/>
      <c r="RR9" s="470"/>
      <c r="RS9" s="470"/>
      <c r="RT9" s="470"/>
      <c r="RU9" s="470"/>
      <c r="RV9" s="470"/>
      <c r="RW9" s="470"/>
      <c r="RX9" s="470"/>
      <c r="RY9" s="470"/>
      <c r="RZ9" s="470"/>
      <c r="SA9" s="470"/>
      <c r="SB9" s="470"/>
      <c r="SC9" s="470"/>
      <c r="SD9" s="470"/>
      <c r="SE9" s="470"/>
      <c r="SF9" s="470"/>
      <c r="SG9" s="470"/>
      <c r="SH9" s="470"/>
      <c r="SI9" s="470"/>
      <c r="SJ9" s="470"/>
      <c r="SK9" s="470"/>
      <c r="SL9" s="470"/>
      <c r="SM9" s="470"/>
      <c r="SN9" s="470"/>
      <c r="SO9" s="470"/>
      <c r="SP9" s="470"/>
      <c r="SQ9" s="470"/>
      <c r="SR9" s="470"/>
      <c r="SS9" s="470"/>
      <c r="ST9" s="470"/>
      <c r="SU9" s="470"/>
      <c r="SV9" s="470"/>
      <c r="SW9" s="470"/>
      <c r="SX9" s="470"/>
      <c r="SY9" s="470"/>
      <c r="SZ9" s="470"/>
      <c r="TA9" s="470"/>
      <c r="TB9" s="470"/>
      <c r="TC9" s="470"/>
      <c r="TD9" s="470"/>
      <c r="TE9" s="470"/>
      <c r="TF9" s="470"/>
      <c r="TG9" s="470"/>
      <c r="TH9" s="470"/>
      <c r="TI9" s="470"/>
      <c r="TJ9" s="470"/>
      <c r="TK9" s="470"/>
      <c r="TL9" s="470"/>
      <c r="TM9" s="470"/>
      <c r="TN9" s="470"/>
      <c r="TO9" s="470"/>
      <c r="TP9" s="470"/>
      <c r="TQ9" s="470"/>
      <c r="TR9" s="470"/>
      <c r="TS9" s="470"/>
      <c r="TT9" s="470"/>
      <c r="TU9" s="470"/>
      <c r="TV9" s="470"/>
      <c r="TW9" s="470"/>
      <c r="TX9" s="470"/>
      <c r="TY9" s="470"/>
      <c r="TZ9" s="470"/>
      <c r="UA9" s="470"/>
      <c r="UB9" s="470"/>
      <c r="UC9" s="470"/>
      <c r="UD9" s="470"/>
      <c r="UE9" s="470"/>
      <c r="UF9" s="470"/>
      <c r="UG9" s="470"/>
      <c r="UH9" s="470"/>
      <c r="UI9" s="470"/>
      <c r="UJ9" s="470"/>
      <c r="UK9" s="470"/>
      <c r="UL9" s="470"/>
      <c r="UM9" s="470"/>
      <c r="UN9" s="470"/>
      <c r="UO9" s="470"/>
      <c r="UP9" s="470"/>
      <c r="UQ9" s="470"/>
      <c r="UR9" s="470"/>
      <c r="US9" s="470"/>
      <c r="UT9" s="470"/>
      <c r="UU9" s="470"/>
      <c r="UV9" s="470"/>
      <c r="UW9" s="470"/>
      <c r="UX9" s="470"/>
      <c r="UY9" s="470"/>
      <c r="UZ9" s="470"/>
      <c r="VA9" s="470"/>
      <c r="VB9" s="470"/>
      <c r="VC9" s="470"/>
      <c r="VD9" s="470"/>
      <c r="VE9" s="470"/>
      <c r="VF9" s="470"/>
      <c r="VG9" s="470"/>
      <c r="VH9" s="470"/>
      <c r="VI9" s="470"/>
      <c r="VJ9" s="470"/>
      <c r="VK9" s="470"/>
      <c r="VL9" s="470"/>
      <c r="VM9" s="470"/>
      <c r="VN9" s="470"/>
      <c r="VO9" s="470"/>
      <c r="VP9" s="470"/>
      <c r="VQ9" s="470"/>
      <c r="VR9" s="470"/>
      <c r="VS9" s="470"/>
      <c r="VT9" s="470"/>
      <c r="VU9" s="470"/>
      <c r="VV9" s="470"/>
      <c r="VW9" s="470"/>
      <c r="VX9" s="470"/>
      <c r="VY9" s="470"/>
      <c r="VZ9" s="470"/>
      <c r="WA9" s="470"/>
      <c r="WB9" s="470"/>
      <c r="WC9" s="470"/>
      <c r="WD9" s="470"/>
      <c r="WE9" s="470"/>
      <c r="WF9" s="470"/>
      <c r="WG9" s="470"/>
      <c r="WH9" s="470"/>
      <c r="WI9" s="470"/>
      <c r="WJ9" s="470"/>
      <c r="WK9" s="470"/>
      <c r="WL9" s="470"/>
      <c r="WM9" s="470"/>
      <c r="WN9" s="470"/>
      <c r="WO9" s="470"/>
      <c r="WP9" s="470"/>
      <c r="WQ9" s="470"/>
      <c r="WR9" s="470"/>
      <c r="WS9" s="470"/>
      <c r="WT9" s="470"/>
      <c r="WU9" s="470"/>
      <c r="WV9" s="470"/>
      <c r="WW9" s="470"/>
      <c r="WX9" s="470"/>
      <c r="WY9" s="470"/>
      <c r="WZ9" s="470"/>
      <c r="XA9" s="470"/>
      <c r="XB9" s="470"/>
      <c r="XC9" s="470"/>
      <c r="XD9" s="470"/>
      <c r="XE9" s="470"/>
      <c r="XF9" s="470"/>
      <c r="XG9" s="470"/>
      <c r="XH9" s="470"/>
      <c r="XI9" s="470"/>
      <c r="XJ9" s="470"/>
      <c r="XK9" s="470"/>
      <c r="XL9" s="470"/>
      <c r="XM9" s="470"/>
      <c r="XN9" s="470"/>
      <c r="XO9" s="470"/>
      <c r="XP9" s="470"/>
      <c r="XQ9" s="470"/>
      <c r="XR9" s="470"/>
      <c r="XS9" s="470"/>
      <c r="XT9" s="470"/>
      <c r="XU9" s="470"/>
      <c r="XV9" s="470"/>
      <c r="XW9" s="470"/>
      <c r="XX9" s="470"/>
      <c r="XY9" s="470"/>
      <c r="XZ9" s="470"/>
      <c r="YA9" s="470"/>
      <c r="YB9" s="470"/>
      <c r="YC9" s="470"/>
      <c r="YD9" s="470"/>
      <c r="YE9" s="470"/>
      <c r="YF9" s="470"/>
      <c r="YG9" s="470"/>
      <c r="YH9" s="470"/>
      <c r="YI9" s="470"/>
      <c r="YJ9" s="470"/>
      <c r="YK9" s="470"/>
      <c r="YL9" s="470"/>
      <c r="YM9" s="470"/>
      <c r="YN9" s="470"/>
      <c r="YO9" s="470"/>
      <c r="YP9" s="470"/>
      <c r="YQ9" s="470"/>
      <c r="YR9" s="470"/>
      <c r="YS9" s="470"/>
      <c r="YT9" s="470"/>
      <c r="YU9" s="470"/>
      <c r="YV9" s="470"/>
      <c r="YW9" s="470"/>
      <c r="YX9" s="470"/>
      <c r="YY9" s="470"/>
      <c r="YZ9" s="470"/>
      <c r="ZA9" s="470"/>
      <c r="ZB9" s="470"/>
      <c r="ZC9" s="470"/>
      <c r="ZD9" s="470"/>
      <c r="ZE9" s="470"/>
      <c r="ZF9" s="470"/>
      <c r="ZG9" s="470"/>
      <c r="ZH9" s="470"/>
      <c r="ZI9" s="470"/>
      <c r="ZJ9" s="470"/>
      <c r="ZK9" s="470"/>
      <c r="ZL9" s="470"/>
      <c r="ZM9" s="470"/>
      <c r="ZN9" s="470"/>
      <c r="ZO9" s="470"/>
      <c r="ZP9" s="470"/>
      <c r="ZQ9" s="470"/>
      <c r="ZR9" s="470"/>
      <c r="ZS9" s="470"/>
      <c r="ZT9" s="470"/>
      <c r="ZU9" s="470"/>
      <c r="ZV9" s="470"/>
      <c r="ZW9" s="470"/>
      <c r="ZX9" s="470"/>
      <c r="ZY9" s="470"/>
      <c r="ZZ9" s="470"/>
      <c r="AAA9" s="470"/>
      <c r="AAB9" s="470"/>
      <c r="AAC9" s="470"/>
      <c r="AAD9" s="470"/>
      <c r="AAE9" s="470"/>
      <c r="AAF9" s="470"/>
      <c r="AAG9" s="470"/>
      <c r="AAH9" s="470"/>
      <c r="AAI9" s="470"/>
      <c r="AAJ9" s="470"/>
      <c r="AAK9" s="470"/>
      <c r="AAL9" s="470"/>
      <c r="AAM9" s="470"/>
      <c r="AAN9" s="470"/>
      <c r="AAO9" s="470"/>
      <c r="AAP9" s="470"/>
      <c r="AAQ9" s="470"/>
      <c r="AAR9" s="470"/>
      <c r="AAS9" s="470"/>
      <c r="AAT9" s="470"/>
      <c r="AAU9" s="470"/>
      <c r="AAV9" s="470"/>
      <c r="AAW9" s="470"/>
      <c r="AAX9" s="470"/>
      <c r="AAY9" s="470"/>
      <c r="AAZ9" s="470"/>
      <c r="ABA9" s="470"/>
      <c r="ABB9" s="470"/>
      <c r="ABC9" s="470"/>
      <c r="ABD9" s="470"/>
      <c r="ABE9" s="470"/>
      <c r="ABF9" s="470"/>
      <c r="ABG9" s="470"/>
      <c r="ABH9" s="470"/>
      <c r="ABI9" s="470"/>
      <c r="ABJ9" s="470"/>
      <c r="ABK9" s="470"/>
      <c r="ABL9" s="470"/>
      <c r="ABM9" s="470"/>
      <c r="ABN9" s="470"/>
      <c r="ABO9" s="470"/>
      <c r="ABP9" s="470"/>
      <c r="ABQ9" s="470"/>
      <c r="ABR9" s="470"/>
      <c r="ABS9" s="470"/>
      <c r="ABT9" s="470"/>
      <c r="ABU9" s="470"/>
      <c r="ABV9" s="470"/>
      <c r="ABW9" s="470"/>
      <c r="ABX9" s="470"/>
      <c r="ABY9" s="470"/>
      <c r="ABZ9" s="470"/>
      <c r="ACA9" s="470"/>
      <c r="ACB9" s="470"/>
      <c r="ACC9" s="470"/>
      <c r="ACD9" s="470"/>
      <c r="ACE9" s="470"/>
      <c r="ACF9" s="470"/>
      <c r="ACG9" s="470"/>
      <c r="ACH9" s="470"/>
      <c r="ACI9" s="470"/>
      <c r="ACJ9" s="470"/>
      <c r="ACK9" s="470"/>
      <c r="ACL9" s="470"/>
      <c r="ACM9" s="470"/>
      <c r="ACN9" s="470"/>
      <c r="ACO9" s="470"/>
      <c r="ACP9" s="470"/>
      <c r="ACQ9" s="470"/>
      <c r="ACR9" s="470"/>
      <c r="ACS9" s="470"/>
      <c r="ACT9" s="470"/>
      <c r="ACU9" s="470"/>
      <c r="ACV9" s="470"/>
      <c r="ACW9" s="470"/>
      <c r="ACX9" s="470"/>
      <c r="ACY9" s="470"/>
      <c r="ACZ9" s="470"/>
      <c r="ADA9" s="470"/>
      <c r="ADB9" s="470"/>
      <c r="ADC9" s="470"/>
      <c r="ADD9" s="470"/>
      <c r="ADE9" s="470"/>
      <c r="ADF9" s="470"/>
      <c r="ADG9" s="470"/>
      <c r="ADH9" s="470"/>
      <c r="ADI9" s="470"/>
      <c r="ADJ9" s="470"/>
      <c r="ADK9" s="470"/>
      <c r="ADL9" s="470"/>
      <c r="ADM9" s="470"/>
      <c r="ADN9" s="470"/>
      <c r="ADO9" s="470"/>
      <c r="ADP9" s="470"/>
      <c r="ADQ9" s="470"/>
      <c r="ADR9" s="470"/>
      <c r="ADS9" s="470"/>
      <c r="ADT9" s="470"/>
      <c r="ADU9" s="470"/>
      <c r="ADV9" s="470"/>
      <c r="ADW9" s="470"/>
      <c r="ADX9" s="470"/>
      <c r="ADY9" s="470"/>
      <c r="ADZ9" s="470"/>
      <c r="AEA9" s="470"/>
      <c r="AEB9" s="470"/>
      <c r="AEC9" s="470"/>
      <c r="AED9" s="470"/>
      <c r="AEE9" s="470"/>
      <c r="AEF9" s="470"/>
      <c r="AEG9" s="470"/>
      <c r="AEH9" s="470"/>
      <c r="AEI9" s="470"/>
      <c r="AEJ9" s="470"/>
      <c r="AEK9" s="470"/>
      <c r="AEL9" s="470"/>
      <c r="AEM9" s="470"/>
      <c r="AEN9" s="470"/>
      <c r="AEO9" s="470"/>
      <c r="AEP9" s="470"/>
      <c r="AEQ9" s="470"/>
      <c r="AER9" s="470"/>
      <c r="AES9" s="470"/>
      <c r="AET9" s="470"/>
      <c r="AEU9" s="470"/>
      <c r="AEV9" s="470"/>
      <c r="AEW9" s="470"/>
      <c r="AEX9" s="470"/>
      <c r="AEY9" s="470"/>
      <c r="AEZ9" s="470"/>
      <c r="AFA9" s="470"/>
      <c r="AFB9" s="470"/>
      <c r="AFC9" s="470"/>
      <c r="AFD9" s="470"/>
      <c r="AFE9" s="470"/>
      <c r="AFF9" s="470"/>
      <c r="AFG9" s="470"/>
      <c r="AFH9" s="470"/>
      <c r="AFI9" s="470"/>
      <c r="AFJ9" s="470"/>
      <c r="AFK9" s="470"/>
      <c r="AFL9" s="470"/>
      <c r="AFM9" s="470"/>
      <c r="AFN9" s="470"/>
      <c r="AFO9" s="470"/>
      <c r="AFP9" s="470"/>
      <c r="AFQ9" s="470"/>
      <c r="AFR9" s="470"/>
      <c r="AFS9" s="470"/>
      <c r="AFT9" s="470"/>
      <c r="AFU9" s="470"/>
      <c r="AFV9" s="470"/>
      <c r="AFW9" s="470"/>
      <c r="AFX9" s="470"/>
      <c r="AFY9" s="470"/>
      <c r="AFZ9" s="470"/>
      <c r="AGA9" s="470"/>
      <c r="AGB9" s="470"/>
      <c r="AGC9" s="470"/>
      <c r="AGD9" s="470"/>
      <c r="AGE9" s="470"/>
      <c r="AGF9" s="470"/>
      <c r="AGG9" s="470"/>
      <c r="AGH9" s="470"/>
      <c r="AGI9" s="470"/>
      <c r="AGJ9" s="470"/>
      <c r="AGK9" s="470"/>
      <c r="AGL9" s="470"/>
      <c r="AGM9" s="470"/>
      <c r="AGN9" s="470"/>
      <c r="AGO9" s="470"/>
      <c r="AGP9" s="470"/>
      <c r="AGQ9" s="470"/>
      <c r="AGR9" s="470"/>
      <c r="AGS9" s="470"/>
      <c r="AGT9" s="470"/>
      <c r="AGU9" s="470"/>
      <c r="AGV9" s="470"/>
      <c r="AGW9" s="470"/>
      <c r="AGX9" s="470"/>
      <c r="AGY9" s="470"/>
      <c r="AGZ9" s="470"/>
      <c r="AHA9" s="470"/>
      <c r="AHB9" s="470"/>
      <c r="AHC9" s="470"/>
      <c r="AHD9" s="470"/>
      <c r="AHE9" s="470"/>
      <c r="AHF9" s="470"/>
      <c r="AHG9" s="470"/>
      <c r="AHH9" s="470"/>
      <c r="AHI9" s="470"/>
      <c r="AHJ9" s="470"/>
      <c r="AHK9" s="470"/>
      <c r="AHL9" s="470"/>
      <c r="AHM9" s="470"/>
      <c r="AHN9" s="470"/>
      <c r="AHO9" s="470"/>
      <c r="AHP9" s="470"/>
      <c r="AHQ9" s="470"/>
      <c r="AHR9" s="470"/>
      <c r="AHS9" s="470"/>
      <c r="AHT9" s="470"/>
      <c r="AHU9" s="470"/>
      <c r="AHV9" s="470"/>
      <c r="AHW9" s="470"/>
      <c r="AHX9" s="470"/>
      <c r="AHY9" s="470"/>
      <c r="AHZ9" s="470"/>
      <c r="AIA9" s="470"/>
      <c r="AIB9" s="470"/>
      <c r="AIC9" s="470"/>
      <c r="AID9" s="470"/>
      <c r="AIE9" s="470"/>
      <c r="AIF9" s="470"/>
      <c r="AIG9" s="470"/>
      <c r="AIH9" s="470"/>
      <c r="AII9" s="470"/>
      <c r="AIJ9" s="470"/>
      <c r="AIK9" s="470"/>
      <c r="AIL9" s="470"/>
      <c r="AIM9" s="470"/>
      <c r="AIN9" s="470"/>
      <c r="AIO9" s="470"/>
      <c r="AIP9" s="470"/>
      <c r="AIQ9" s="470"/>
      <c r="AIR9" s="470"/>
      <c r="AIS9" s="470"/>
      <c r="AIT9" s="470"/>
      <c r="AIU9" s="470"/>
      <c r="AIV9" s="470"/>
      <c r="AIW9" s="470"/>
      <c r="AIX9" s="470"/>
      <c r="AIY9" s="470"/>
      <c r="AIZ9" s="470"/>
      <c r="AJA9" s="470"/>
      <c r="AJB9" s="470"/>
      <c r="AJC9" s="470"/>
      <c r="AJD9" s="470"/>
      <c r="AJE9" s="470"/>
      <c r="AJF9" s="470"/>
      <c r="AJG9" s="470"/>
      <c r="AJH9" s="470"/>
      <c r="AJI9" s="470"/>
      <c r="AJJ9" s="470"/>
      <c r="AJK9" s="470"/>
      <c r="AJL9" s="470"/>
      <c r="AJM9" s="470"/>
      <c r="AJN9" s="470"/>
      <c r="AJO9" s="470"/>
      <c r="AJP9" s="470"/>
      <c r="AJQ9" s="470"/>
      <c r="AJR9" s="470"/>
      <c r="AJS9" s="470"/>
      <c r="AJT9" s="470"/>
      <c r="AJU9" s="470"/>
      <c r="AJV9" s="470"/>
      <c r="AJW9" s="470"/>
      <c r="AJX9" s="470"/>
      <c r="AJY9" s="470"/>
      <c r="AJZ9" s="470"/>
      <c r="AKA9" s="470"/>
      <c r="AKB9" s="470"/>
      <c r="AKC9" s="470"/>
      <c r="AKD9" s="470"/>
      <c r="AKE9" s="470"/>
      <c r="AKF9" s="470"/>
      <c r="AKG9" s="470"/>
      <c r="AKH9" s="470"/>
      <c r="AKI9" s="470"/>
      <c r="AKJ9" s="470"/>
      <c r="AKK9" s="470"/>
      <c r="AKL9" s="470"/>
      <c r="AKM9" s="470"/>
      <c r="AKN9" s="470"/>
      <c r="AKO9" s="470"/>
      <c r="AKP9" s="470"/>
      <c r="AKQ9" s="470"/>
      <c r="AKR9" s="470"/>
      <c r="AKS9" s="470"/>
      <c r="AKT9" s="470"/>
      <c r="AKU9" s="470"/>
      <c r="AKV9" s="470"/>
      <c r="AKW9" s="470"/>
      <c r="AKX9" s="470"/>
      <c r="AKY9" s="470"/>
      <c r="AKZ9" s="470"/>
      <c r="ALA9" s="470"/>
      <c r="ALB9" s="470"/>
      <c r="ALC9" s="470"/>
      <c r="ALD9" s="470"/>
      <c r="ALE9" s="470"/>
      <c r="ALF9" s="470"/>
      <c r="ALG9" s="470"/>
      <c r="ALH9" s="470"/>
      <c r="ALI9" s="470"/>
      <c r="ALJ9" s="470"/>
      <c r="ALK9" s="470"/>
      <c r="ALL9" s="470"/>
      <c r="ALM9" s="470"/>
      <c r="ALN9" s="470"/>
      <c r="ALO9" s="470"/>
      <c r="ALP9" s="470"/>
      <c r="ALQ9" s="470"/>
      <c r="ALR9" s="470"/>
      <c r="ALS9" s="470"/>
      <c r="ALT9" s="470"/>
      <c r="ALU9" s="470"/>
      <c r="ALV9" s="470"/>
      <c r="ALW9" s="470"/>
      <c r="ALX9" s="470"/>
    </row>
    <row r="10" spans="1:1012" s="469" customFormat="1" ht="51">
      <c r="A10" s="517" t="str">
        <f>$A$5&amp;(RIGHT(A9,1)+1)</f>
        <v>C.1.2</v>
      </c>
      <c r="B10" s="518" t="s">
        <v>306</v>
      </c>
      <c r="C10" s="519" t="s">
        <v>18</v>
      </c>
      <c r="D10" s="520">
        <v>84</v>
      </c>
      <c r="E10" s="520"/>
      <c r="F10" s="520">
        <f>D10*E10</f>
        <v>0</v>
      </c>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0"/>
      <c r="DV10" s="470"/>
      <c r="DW10" s="470"/>
      <c r="DX10" s="470"/>
      <c r="DY10" s="470"/>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0"/>
      <c r="GD10" s="470"/>
      <c r="GE10" s="470"/>
      <c r="GF10" s="470"/>
      <c r="GG10" s="470"/>
      <c r="GH10" s="470"/>
      <c r="GI10" s="470"/>
      <c r="GJ10" s="470"/>
      <c r="GK10" s="470"/>
      <c r="GL10" s="470"/>
      <c r="GM10" s="470"/>
      <c r="GN10" s="470"/>
      <c r="GO10" s="470"/>
      <c r="GP10" s="470"/>
      <c r="GQ10" s="470"/>
      <c r="GR10" s="470"/>
      <c r="GS10" s="470"/>
      <c r="GT10" s="470"/>
      <c r="GU10" s="470"/>
      <c r="GV10" s="470"/>
      <c r="GW10" s="470"/>
      <c r="GX10" s="470"/>
      <c r="GY10" s="470"/>
      <c r="GZ10" s="470"/>
      <c r="HA10" s="470"/>
      <c r="HB10" s="470"/>
      <c r="HC10" s="470"/>
      <c r="HD10" s="470"/>
      <c r="HE10" s="470"/>
      <c r="HF10" s="470"/>
      <c r="HG10" s="470"/>
      <c r="HH10" s="470"/>
      <c r="HI10" s="470"/>
      <c r="HJ10" s="470"/>
      <c r="HK10" s="470"/>
      <c r="HL10" s="470"/>
      <c r="HM10" s="470"/>
      <c r="HN10" s="470"/>
      <c r="HO10" s="470"/>
      <c r="HP10" s="470"/>
      <c r="HQ10" s="470"/>
      <c r="HR10" s="470"/>
      <c r="HS10" s="470"/>
      <c r="HT10" s="470"/>
      <c r="HU10" s="470"/>
      <c r="HV10" s="470"/>
      <c r="HW10" s="470"/>
      <c r="HX10" s="470"/>
      <c r="HY10" s="470"/>
      <c r="HZ10" s="470"/>
      <c r="IA10" s="470"/>
      <c r="IB10" s="470"/>
      <c r="IC10" s="470"/>
      <c r="ID10" s="470"/>
      <c r="IE10" s="470"/>
      <c r="IF10" s="470"/>
      <c r="IG10" s="470"/>
      <c r="IH10" s="470"/>
      <c r="II10" s="470"/>
      <c r="IJ10" s="470"/>
      <c r="IK10" s="470"/>
      <c r="IL10" s="470"/>
      <c r="IM10" s="470"/>
      <c r="IN10" s="470"/>
      <c r="IO10" s="470"/>
      <c r="IP10" s="470"/>
      <c r="IQ10" s="470"/>
      <c r="IR10" s="470"/>
      <c r="IS10" s="470"/>
      <c r="IT10" s="470"/>
      <c r="IU10" s="470"/>
      <c r="IV10" s="470"/>
      <c r="IW10" s="470"/>
      <c r="IX10" s="470"/>
      <c r="IY10" s="470"/>
      <c r="IZ10" s="470"/>
      <c r="JA10" s="470"/>
      <c r="JB10" s="470"/>
      <c r="JC10" s="470"/>
      <c r="JD10" s="470"/>
      <c r="JE10" s="470"/>
      <c r="JF10" s="470"/>
      <c r="JG10" s="470"/>
      <c r="JH10" s="470"/>
      <c r="JI10" s="470"/>
      <c r="JJ10" s="470"/>
      <c r="JK10" s="470"/>
      <c r="JL10" s="470"/>
      <c r="JM10" s="470"/>
      <c r="JN10" s="470"/>
      <c r="JO10" s="470"/>
      <c r="JP10" s="470"/>
      <c r="JQ10" s="470"/>
      <c r="JR10" s="470"/>
      <c r="JS10" s="470"/>
      <c r="JT10" s="470"/>
      <c r="JU10" s="470"/>
      <c r="JV10" s="470"/>
      <c r="JW10" s="470"/>
      <c r="JX10" s="470"/>
      <c r="JY10" s="470"/>
      <c r="JZ10" s="470"/>
      <c r="KA10" s="470"/>
      <c r="KB10" s="470"/>
      <c r="KC10" s="470"/>
      <c r="KD10" s="470"/>
      <c r="KE10" s="470"/>
      <c r="KF10" s="470"/>
      <c r="KG10" s="470"/>
      <c r="KH10" s="470"/>
      <c r="KI10" s="470"/>
      <c r="KJ10" s="470"/>
      <c r="KK10" s="470"/>
      <c r="KL10" s="470"/>
      <c r="KM10" s="470"/>
      <c r="KN10" s="470"/>
      <c r="KO10" s="470"/>
      <c r="KP10" s="470"/>
      <c r="KQ10" s="470"/>
      <c r="KR10" s="470"/>
      <c r="KS10" s="470"/>
      <c r="KT10" s="470"/>
      <c r="KU10" s="470"/>
      <c r="KV10" s="470"/>
      <c r="KW10" s="470"/>
      <c r="KX10" s="470"/>
      <c r="KY10" s="470"/>
      <c r="KZ10" s="470"/>
      <c r="LA10" s="470"/>
      <c r="LB10" s="470"/>
      <c r="LC10" s="470"/>
      <c r="LD10" s="470"/>
      <c r="LE10" s="470"/>
      <c r="LF10" s="470"/>
      <c r="LG10" s="470"/>
      <c r="LH10" s="470"/>
      <c r="LI10" s="470"/>
      <c r="LJ10" s="470"/>
      <c r="LK10" s="470"/>
      <c r="LL10" s="470"/>
      <c r="LM10" s="470"/>
      <c r="LN10" s="470"/>
      <c r="LO10" s="470"/>
      <c r="LP10" s="470"/>
      <c r="LQ10" s="470"/>
      <c r="LR10" s="470"/>
      <c r="LS10" s="470"/>
      <c r="LT10" s="470"/>
      <c r="LU10" s="470"/>
      <c r="LV10" s="470"/>
      <c r="LW10" s="470"/>
      <c r="LX10" s="470"/>
      <c r="LY10" s="470"/>
      <c r="LZ10" s="470"/>
      <c r="MA10" s="470"/>
      <c r="MB10" s="470"/>
      <c r="MC10" s="470"/>
      <c r="MD10" s="470"/>
      <c r="ME10" s="470"/>
      <c r="MF10" s="470"/>
      <c r="MG10" s="470"/>
      <c r="MH10" s="470"/>
      <c r="MI10" s="470"/>
      <c r="MJ10" s="470"/>
      <c r="MK10" s="470"/>
      <c r="ML10" s="470"/>
      <c r="MM10" s="470"/>
      <c r="MN10" s="470"/>
      <c r="MO10" s="470"/>
      <c r="MP10" s="470"/>
      <c r="MQ10" s="470"/>
      <c r="MR10" s="470"/>
      <c r="MS10" s="470"/>
      <c r="MT10" s="470"/>
      <c r="MU10" s="470"/>
      <c r="MV10" s="470"/>
      <c r="MW10" s="470"/>
      <c r="MX10" s="470"/>
      <c r="MY10" s="470"/>
      <c r="MZ10" s="470"/>
      <c r="NA10" s="470"/>
      <c r="NB10" s="470"/>
      <c r="NC10" s="470"/>
      <c r="ND10" s="470"/>
      <c r="NE10" s="470"/>
      <c r="NF10" s="470"/>
      <c r="NG10" s="470"/>
      <c r="NH10" s="470"/>
      <c r="NI10" s="470"/>
      <c r="NJ10" s="470"/>
      <c r="NK10" s="470"/>
      <c r="NL10" s="470"/>
      <c r="NM10" s="470"/>
      <c r="NN10" s="470"/>
      <c r="NO10" s="470"/>
      <c r="NP10" s="470"/>
      <c r="NQ10" s="470"/>
      <c r="NR10" s="470"/>
      <c r="NS10" s="470"/>
      <c r="NT10" s="470"/>
      <c r="NU10" s="470"/>
      <c r="NV10" s="470"/>
      <c r="NW10" s="470"/>
      <c r="NX10" s="470"/>
      <c r="NY10" s="470"/>
      <c r="NZ10" s="470"/>
      <c r="OA10" s="470"/>
      <c r="OB10" s="470"/>
      <c r="OC10" s="470"/>
      <c r="OD10" s="470"/>
      <c r="OE10" s="470"/>
      <c r="OF10" s="470"/>
      <c r="OG10" s="470"/>
      <c r="OH10" s="470"/>
      <c r="OI10" s="470"/>
      <c r="OJ10" s="470"/>
      <c r="OK10" s="470"/>
      <c r="OL10" s="470"/>
      <c r="OM10" s="470"/>
      <c r="ON10" s="470"/>
      <c r="OO10" s="470"/>
      <c r="OP10" s="470"/>
      <c r="OQ10" s="470"/>
      <c r="OR10" s="470"/>
      <c r="OS10" s="470"/>
      <c r="OT10" s="470"/>
      <c r="OU10" s="470"/>
      <c r="OV10" s="470"/>
      <c r="OW10" s="470"/>
      <c r="OX10" s="470"/>
      <c r="OY10" s="470"/>
      <c r="OZ10" s="470"/>
      <c r="PA10" s="470"/>
      <c r="PB10" s="470"/>
      <c r="PC10" s="470"/>
      <c r="PD10" s="470"/>
      <c r="PE10" s="470"/>
      <c r="PF10" s="470"/>
      <c r="PG10" s="470"/>
      <c r="PH10" s="470"/>
      <c r="PI10" s="470"/>
      <c r="PJ10" s="470"/>
      <c r="PK10" s="470"/>
      <c r="PL10" s="470"/>
      <c r="PM10" s="470"/>
      <c r="PN10" s="470"/>
      <c r="PO10" s="470"/>
      <c r="PP10" s="470"/>
      <c r="PQ10" s="470"/>
      <c r="PR10" s="470"/>
      <c r="PS10" s="470"/>
      <c r="PT10" s="470"/>
      <c r="PU10" s="470"/>
      <c r="PV10" s="470"/>
      <c r="PW10" s="470"/>
      <c r="PX10" s="470"/>
      <c r="PY10" s="470"/>
      <c r="PZ10" s="470"/>
      <c r="QA10" s="470"/>
      <c r="QB10" s="470"/>
      <c r="QC10" s="470"/>
      <c r="QD10" s="470"/>
      <c r="QE10" s="470"/>
      <c r="QF10" s="470"/>
      <c r="QG10" s="470"/>
      <c r="QH10" s="470"/>
      <c r="QI10" s="470"/>
      <c r="QJ10" s="470"/>
      <c r="QK10" s="470"/>
      <c r="QL10" s="470"/>
      <c r="QM10" s="470"/>
      <c r="QN10" s="470"/>
      <c r="QO10" s="470"/>
      <c r="QP10" s="470"/>
      <c r="QQ10" s="470"/>
      <c r="QR10" s="470"/>
      <c r="QS10" s="470"/>
      <c r="QT10" s="470"/>
      <c r="QU10" s="470"/>
      <c r="QV10" s="470"/>
      <c r="QW10" s="470"/>
      <c r="QX10" s="470"/>
      <c r="QY10" s="470"/>
      <c r="QZ10" s="470"/>
      <c r="RA10" s="470"/>
      <c r="RB10" s="470"/>
      <c r="RC10" s="470"/>
      <c r="RD10" s="470"/>
      <c r="RE10" s="470"/>
      <c r="RF10" s="470"/>
      <c r="RG10" s="470"/>
      <c r="RH10" s="470"/>
      <c r="RI10" s="470"/>
      <c r="RJ10" s="470"/>
      <c r="RK10" s="470"/>
      <c r="RL10" s="470"/>
      <c r="RM10" s="470"/>
      <c r="RN10" s="470"/>
      <c r="RO10" s="470"/>
      <c r="RP10" s="470"/>
      <c r="RQ10" s="470"/>
      <c r="RR10" s="470"/>
      <c r="RS10" s="470"/>
      <c r="RT10" s="470"/>
      <c r="RU10" s="470"/>
      <c r="RV10" s="470"/>
      <c r="RW10" s="470"/>
      <c r="RX10" s="470"/>
      <c r="RY10" s="470"/>
      <c r="RZ10" s="470"/>
      <c r="SA10" s="470"/>
      <c r="SB10" s="470"/>
      <c r="SC10" s="470"/>
      <c r="SD10" s="470"/>
      <c r="SE10" s="470"/>
      <c r="SF10" s="470"/>
      <c r="SG10" s="470"/>
      <c r="SH10" s="470"/>
      <c r="SI10" s="470"/>
      <c r="SJ10" s="470"/>
      <c r="SK10" s="470"/>
      <c r="SL10" s="470"/>
      <c r="SM10" s="470"/>
      <c r="SN10" s="470"/>
      <c r="SO10" s="470"/>
      <c r="SP10" s="470"/>
      <c r="SQ10" s="470"/>
      <c r="SR10" s="470"/>
      <c r="SS10" s="470"/>
      <c r="ST10" s="470"/>
      <c r="SU10" s="470"/>
      <c r="SV10" s="470"/>
      <c r="SW10" s="470"/>
      <c r="SX10" s="470"/>
      <c r="SY10" s="470"/>
      <c r="SZ10" s="470"/>
      <c r="TA10" s="470"/>
      <c r="TB10" s="470"/>
      <c r="TC10" s="470"/>
      <c r="TD10" s="470"/>
      <c r="TE10" s="470"/>
      <c r="TF10" s="470"/>
      <c r="TG10" s="470"/>
      <c r="TH10" s="470"/>
      <c r="TI10" s="470"/>
      <c r="TJ10" s="470"/>
      <c r="TK10" s="470"/>
      <c r="TL10" s="470"/>
      <c r="TM10" s="470"/>
      <c r="TN10" s="470"/>
      <c r="TO10" s="470"/>
      <c r="TP10" s="470"/>
      <c r="TQ10" s="470"/>
      <c r="TR10" s="470"/>
      <c r="TS10" s="470"/>
      <c r="TT10" s="470"/>
      <c r="TU10" s="470"/>
      <c r="TV10" s="470"/>
      <c r="TW10" s="470"/>
      <c r="TX10" s="470"/>
      <c r="TY10" s="470"/>
      <c r="TZ10" s="470"/>
      <c r="UA10" s="470"/>
      <c r="UB10" s="470"/>
      <c r="UC10" s="470"/>
      <c r="UD10" s="470"/>
      <c r="UE10" s="470"/>
      <c r="UF10" s="470"/>
      <c r="UG10" s="470"/>
      <c r="UH10" s="470"/>
      <c r="UI10" s="470"/>
      <c r="UJ10" s="470"/>
      <c r="UK10" s="470"/>
      <c r="UL10" s="470"/>
      <c r="UM10" s="470"/>
      <c r="UN10" s="470"/>
      <c r="UO10" s="470"/>
      <c r="UP10" s="470"/>
      <c r="UQ10" s="470"/>
      <c r="UR10" s="470"/>
      <c r="US10" s="470"/>
      <c r="UT10" s="470"/>
      <c r="UU10" s="470"/>
      <c r="UV10" s="470"/>
      <c r="UW10" s="470"/>
      <c r="UX10" s="470"/>
      <c r="UY10" s="470"/>
      <c r="UZ10" s="470"/>
      <c r="VA10" s="470"/>
      <c r="VB10" s="470"/>
      <c r="VC10" s="470"/>
      <c r="VD10" s="470"/>
      <c r="VE10" s="470"/>
      <c r="VF10" s="470"/>
      <c r="VG10" s="470"/>
      <c r="VH10" s="470"/>
      <c r="VI10" s="470"/>
      <c r="VJ10" s="470"/>
      <c r="VK10" s="470"/>
      <c r="VL10" s="470"/>
      <c r="VM10" s="470"/>
      <c r="VN10" s="470"/>
      <c r="VO10" s="470"/>
      <c r="VP10" s="470"/>
      <c r="VQ10" s="470"/>
      <c r="VR10" s="470"/>
      <c r="VS10" s="470"/>
      <c r="VT10" s="470"/>
      <c r="VU10" s="470"/>
      <c r="VV10" s="470"/>
      <c r="VW10" s="470"/>
      <c r="VX10" s="470"/>
      <c r="VY10" s="470"/>
      <c r="VZ10" s="470"/>
      <c r="WA10" s="470"/>
      <c r="WB10" s="470"/>
      <c r="WC10" s="470"/>
      <c r="WD10" s="470"/>
      <c r="WE10" s="470"/>
      <c r="WF10" s="470"/>
      <c r="WG10" s="470"/>
      <c r="WH10" s="470"/>
      <c r="WI10" s="470"/>
      <c r="WJ10" s="470"/>
      <c r="WK10" s="470"/>
      <c r="WL10" s="470"/>
      <c r="WM10" s="470"/>
      <c r="WN10" s="470"/>
      <c r="WO10" s="470"/>
      <c r="WP10" s="470"/>
      <c r="WQ10" s="470"/>
      <c r="WR10" s="470"/>
      <c r="WS10" s="470"/>
      <c r="WT10" s="470"/>
      <c r="WU10" s="470"/>
      <c r="WV10" s="470"/>
      <c r="WW10" s="470"/>
      <c r="WX10" s="470"/>
      <c r="WY10" s="470"/>
      <c r="WZ10" s="470"/>
      <c r="XA10" s="470"/>
      <c r="XB10" s="470"/>
      <c r="XC10" s="470"/>
      <c r="XD10" s="470"/>
      <c r="XE10" s="470"/>
      <c r="XF10" s="470"/>
      <c r="XG10" s="470"/>
      <c r="XH10" s="470"/>
      <c r="XI10" s="470"/>
      <c r="XJ10" s="470"/>
      <c r="XK10" s="470"/>
      <c r="XL10" s="470"/>
      <c r="XM10" s="470"/>
      <c r="XN10" s="470"/>
      <c r="XO10" s="470"/>
      <c r="XP10" s="470"/>
      <c r="XQ10" s="470"/>
      <c r="XR10" s="470"/>
      <c r="XS10" s="470"/>
      <c r="XT10" s="470"/>
      <c r="XU10" s="470"/>
      <c r="XV10" s="470"/>
      <c r="XW10" s="470"/>
      <c r="XX10" s="470"/>
      <c r="XY10" s="470"/>
      <c r="XZ10" s="470"/>
      <c r="YA10" s="470"/>
      <c r="YB10" s="470"/>
      <c r="YC10" s="470"/>
      <c r="YD10" s="470"/>
      <c r="YE10" s="470"/>
      <c r="YF10" s="470"/>
      <c r="YG10" s="470"/>
      <c r="YH10" s="470"/>
      <c r="YI10" s="470"/>
      <c r="YJ10" s="470"/>
      <c r="YK10" s="470"/>
      <c r="YL10" s="470"/>
      <c r="YM10" s="470"/>
      <c r="YN10" s="470"/>
      <c r="YO10" s="470"/>
      <c r="YP10" s="470"/>
      <c r="YQ10" s="470"/>
      <c r="YR10" s="470"/>
      <c r="YS10" s="470"/>
      <c r="YT10" s="470"/>
      <c r="YU10" s="470"/>
      <c r="YV10" s="470"/>
      <c r="YW10" s="470"/>
      <c r="YX10" s="470"/>
      <c r="YY10" s="470"/>
      <c r="YZ10" s="470"/>
      <c r="ZA10" s="470"/>
      <c r="ZB10" s="470"/>
      <c r="ZC10" s="470"/>
      <c r="ZD10" s="470"/>
      <c r="ZE10" s="470"/>
      <c r="ZF10" s="470"/>
      <c r="ZG10" s="470"/>
      <c r="ZH10" s="470"/>
      <c r="ZI10" s="470"/>
      <c r="ZJ10" s="470"/>
      <c r="ZK10" s="470"/>
      <c r="ZL10" s="470"/>
      <c r="ZM10" s="470"/>
      <c r="ZN10" s="470"/>
      <c r="ZO10" s="470"/>
      <c r="ZP10" s="470"/>
      <c r="ZQ10" s="470"/>
      <c r="ZR10" s="470"/>
      <c r="ZS10" s="470"/>
      <c r="ZT10" s="470"/>
      <c r="ZU10" s="470"/>
      <c r="ZV10" s="470"/>
      <c r="ZW10" s="470"/>
      <c r="ZX10" s="470"/>
      <c r="ZY10" s="470"/>
      <c r="ZZ10" s="470"/>
      <c r="AAA10" s="470"/>
      <c r="AAB10" s="470"/>
      <c r="AAC10" s="470"/>
      <c r="AAD10" s="470"/>
      <c r="AAE10" s="470"/>
      <c r="AAF10" s="470"/>
      <c r="AAG10" s="470"/>
      <c r="AAH10" s="470"/>
      <c r="AAI10" s="470"/>
      <c r="AAJ10" s="470"/>
      <c r="AAK10" s="470"/>
      <c r="AAL10" s="470"/>
      <c r="AAM10" s="470"/>
      <c r="AAN10" s="470"/>
      <c r="AAO10" s="470"/>
      <c r="AAP10" s="470"/>
      <c r="AAQ10" s="470"/>
      <c r="AAR10" s="470"/>
      <c r="AAS10" s="470"/>
      <c r="AAT10" s="470"/>
      <c r="AAU10" s="470"/>
      <c r="AAV10" s="470"/>
      <c r="AAW10" s="470"/>
      <c r="AAX10" s="470"/>
      <c r="AAY10" s="470"/>
      <c r="AAZ10" s="470"/>
      <c r="ABA10" s="470"/>
      <c r="ABB10" s="470"/>
      <c r="ABC10" s="470"/>
      <c r="ABD10" s="470"/>
      <c r="ABE10" s="470"/>
      <c r="ABF10" s="470"/>
      <c r="ABG10" s="470"/>
      <c r="ABH10" s="470"/>
      <c r="ABI10" s="470"/>
      <c r="ABJ10" s="470"/>
      <c r="ABK10" s="470"/>
      <c r="ABL10" s="470"/>
      <c r="ABM10" s="470"/>
      <c r="ABN10" s="470"/>
      <c r="ABO10" s="470"/>
      <c r="ABP10" s="470"/>
      <c r="ABQ10" s="470"/>
      <c r="ABR10" s="470"/>
      <c r="ABS10" s="470"/>
      <c r="ABT10" s="470"/>
      <c r="ABU10" s="470"/>
      <c r="ABV10" s="470"/>
      <c r="ABW10" s="470"/>
      <c r="ABX10" s="470"/>
      <c r="ABY10" s="470"/>
      <c r="ABZ10" s="470"/>
      <c r="ACA10" s="470"/>
      <c r="ACB10" s="470"/>
      <c r="ACC10" s="470"/>
      <c r="ACD10" s="470"/>
      <c r="ACE10" s="470"/>
      <c r="ACF10" s="470"/>
      <c r="ACG10" s="470"/>
      <c r="ACH10" s="470"/>
      <c r="ACI10" s="470"/>
      <c r="ACJ10" s="470"/>
      <c r="ACK10" s="470"/>
      <c r="ACL10" s="470"/>
      <c r="ACM10" s="470"/>
      <c r="ACN10" s="470"/>
      <c r="ACO10" s="470"/>
      <c r="ACP10" s="470"/>
      <c r="ACQ10" s="470"/>
      <c r="ACR10" s="470"/>
      <c r="ACS10" s="470"/>
      <c r="ACT10" s="470"/>
      <c r="ACU10" s="470"/>
      <c r="ACV10" s="470"/>
      <c r="ACW10" s="470"/>
      <c r="ACX10" s="470"/>
      <c r="ACY10" s="470"/>
      <c r="ACZ10" s="470"/>
      <c r="ADA10" s="470"/>
      <c r="ADB10" s="470"/>
      <c r="ADC10" s="470"/>
      <c r="ADD10" s="470"/>
      <c r="ADE10" s="470"/>
      <c r="ADF10" s="470"/>
      <c r="ADG10" s="470"/>
      <c r="ADH10" s="470"/>
      <c r="ADI10" s="470"/>
      <c r="ADJ10" s="470"/>
      <c r="ADK10" s="470"/>
      <c r="ADL10" s="470"/>
      <c r="ADM10" s="470"/>
      <c r="ADN10" s="470"/>
      <c r="ADO10" s="470"/>
      <c r="ADP10" s="470"/>
      <c r="ADQ10" s="470"/>
      <c r="ADR10" s="470"/>
      <c r="ADS10" s="470"/>
      <c r="ADT10" s="470"/>
      <c r="ADU10" s="470"/>
      <c r="ADV10" s="470"/>
      <c r="ADW10" s="470"/>
      <c r="ADX10" s="470"/>
      <c r="ADY10" s="470"/>
      <c r="ADZ10" s="470"/>
      <c r="AEA10" s="470"/>
      <c r="AEB10" s="470"/>
      <c r="AEC10" s="470"/>
      <c r="AED10" s="470"/>
      <c r="AEE10" s="470"/>
      <c r="AEF10" s="470"/>
      <c r="AEG10" s="470"/>
      <c r="AEH10" s="470"/>
      <c r="AEI10" s="470"/>
      <c r="AEJ10" s="470"/>
      <c r="AEK10" s="470"/>
      <c r="AEL10" s="470"/>
      <c r="AEM10" s="470"/>
      <c r="AEN10" s="470"/>
      <c r="AEO10" s="470"/>
      <c r="AEP10" s="470"/>
      <c r="AEQ10" s="470"/>
      <c r="AER10" s="470"/>
      <c r="AES10" s="470"/>
      <c r="AET10" s="470"/>
      <c r="AEU10" s="470"/>
      <c r="AEV10" s="470"/>
      <c r="AEW10" s="470"/>
      <c r="AEX10" s="470"/>
      <c r="AEY10" s="470"/>
      <c r="AEZ10" s="470"/>
      <c r="AFA10" s="470"/>
      <c r="AFB10" s="470"/>
      <c r="AFC10" s="470"/>
      <c r="AFD10" s="470"/>
      <c r="AFE10" s="470"/>
      <c r="AFF10" s="470"/>
      <c r="AFG10" s="470"/>
      <c r="AFH10" s="470"/>
      <c r="AFI10" s="470"/>
      <c r="AFJ10" s="470"/>
      <c r="AFK10" s="470"/>
      <c r="AFL10" s="470"/>
      <c r="AFM10" s="470"/>
      <c r="AFN10" s="470"/>
      <c r="AFO10" s="470"/>
      <c r="AFP10" s="470"/>
      <c r="AFQ10" s="470"/>
      <c r="AFR10" s="470"/>
      <c r="AFS10" s="470"/>
      <c r="AFT10" s="470"/>
      <c r="AFU10" s="470"/>
      <c r="AFV10" s="470"/>
      <c r="AFW10" s="470"/>
      <c r="AFX10" s="470"/>
      <c r="AFY10" s="470"/>
      <c r="AFZ10" s="470"/>
      <c r="AGA10" s="470"/>
      <c r="AGB10" s="470"/>
      <c r="AGC10" s="470"/>
      <c r="AGD10" s="470"/>
      <c r="AGE10" s="470"/>
      <c r="AGF10" s="470"/>
      <c r="AGG10" s="470"/>
      <c r="AGH10" s="470"/>
      <c r="AGI10" s="470"/>
      <c r="AGJ10" s="470"/>
      <c r="AGK10" s="470"/>
      <c r="AGL10" s="470"/>
      <c r="AGM10" s="470"/>
      <c r="AGN10" s="470"/>
      <c r="AGO10" s="470"/>
      <c r="AGP10" s="470"/>
      <c r="AGQ10" s="470"/>
      <c r="AGR10" s="470"/>
      <c r="AGS10" s="470"/>
      <c r="AGT10" s="470"/>
      <c r="AGU10" s="470"/>
      <c r="AGV10" s="470"/>
      <c r="AGW10" s="470"/>
      <c r="AGX10" s="470"/>
      <c r="AGY10" s="470"/>
      <c r="AGZ10" s="470"/>
      <c r="AHA10" s="470"/>
      <c r="AHB10" s="470"/>
      <c r="AHC10" s="470"/>
      <c r="AHD10" s="470"/>
      <c r="AHE10" s="470"/>
      <c r="AHF10" s="470"/>
      <c r="AHG10" s="470"/>
      <c r="AHH10" s="470"/>
      <c r="AHI10" s="470"/>
      <c r="AHJ10" s="470"/>
      <c r="AHK10" s="470"/>
      <c r="AHL10" s="470"/>
      <c r="AHM10" s="470"/>
      <c r="AHN10" s="470"/>
      <c r="AHO10" s="470"/>
      <c r="AHP10" s="470"/>
      <c r="AHQ10" s="470"/>
      <c r="AHR10" s="470"/>
      <c r="AHS10" s="470"/>
      <c r="AHT10" s="470"/>
      <c r="AHU10" s="470"/>
      <c r="AHV10" s="470"/>
      <c r="AHW10" s="470"/>
      <c r="AHX10" s="470"/>
      <c r="AHY10" s="470"/>
      <c r="AHZ10" s="470"/>
      <c r="AIA10" s="470"/>
      <c r="AIB10" s="470"/>
      <c r="AIC10" s="470"/>
      <c r="AID10" s="470"/>
      <c r="AIE10" s="470"/>
      <c r="AIF10" s="470"/>
      <c r="AIG10" s="470"/>
      <c r="AIH10" s="470"/>
      <c r="AII10" s="470"/>
      <c r="AIJ10" s="470"/>
      <c r="AIK10" s="470"/>
      <c r="AIL10" s="470"/>
      <c r="AIM10" s="470"/>
      <c r="AIN10" s="470"/>
      <c r="AIO10" s="470"/>
      <c r="AIP10" s="470"/>
      <c r="AIQ10" s="470"/>
      <c r="AIR10" s="470"/>
      <c r="AIS10" s="470"/>
      <c r="AIT10" s="470"/>
      <c r="AIU10" s="470"/>
      <c r="AIV10" s="470"/>
      <c r="AIW10" s="470"/>
      <c r="AIX10" s="470"/>
      <c r="AIY10" s="470"/>
      <c r="AIZ10" s="470"/>
      <c r="AJA10" s="470"/>
      <c r="AJB10" s="470"/>
      <c r="AJC10" s="470"/>
      <c r="AJD10" s="470"/>
      <c r="AJE10" s="470"/>
      <c r="AJF10" s="470"/>
      <c r="AJG10" s="470"/>
      <c r="AJH10" s="470"/>
      <c r="AJI10" s="470"/>
      <c r="AJJ10" s="470"/>
      <c r="AJK10" s="470"/>
      <c r="AJL10" s="470"/>
      <c r="AJM10" s="470"/>
      <c r="AJN10" s="470"/>
      <c r="AJO10" s="470"/>
      <c r="AJP10" s="470"/>
      <c r="AJQ10" s="470"/>
      <c r="AJR10" s="470"/>
      <c r="AJS10" s="470"/>
      <c r="AJT10" s="470"/>
      <c r="AJU10" s="470"/>
      <c r="AJV10" s="470"/>
      <c r="AJW10" s="470"/>
      <c r="AJX10" s="470"/>
      <c r="AJY10" s="470"/>
      <c r="AJZ10" s="470"/>
      <c r="AKA10" s="470"/>
      <c r="AKB10" s="470"/>
      <c r="AKC10" s="470"/>
      <c r="AKD10" s="470"/>
      <c r="AKE10" s="470"/>
      <c r="AKF10" s="470"/>
      <c r="AKG10" s="470"/>
      <c r="AKH10" s="470"/>
      <c r="AKI10" s="470"/>
      <c r="AKJ10" s="470"/>
      <c r="AKK10" s="470"/>
      <c r="AKL10" s="470"/>
      <c r="AKM10" s="470"/>
      <c r="AKN10" s="470"/>
      <c r="AKO10" s="470"/>
      <c r="AKP10" s="470"/>
      <c r="AKQ10" s="470"/>
      <c r="AKR10" s="470"/>
      <c r="AKS10" s="470"/>
      <c r="AKT10" s="470"/>
      <c r="AKU10" s="470"/>
      <c r="AKV10" s="470"/>
      <c r="AKW10" s="470"/>
      <c r="AKX10" s="470"/>
      <c r="AKY10" s="470"/>
      <c r="AKZ10" s="470"/>
      <c r="ALA10" s="470"/>
      <c r="ALB10" s="470"/>
      <c r="ALC10" s="470"/>
      <c r="ALD10" s="470"/>
      <c r="ALE10" s="470"/>
      <c r="ALF10" s="470"/>
      <c r="ALG10" s="470"/>
      <c r="ALH10" s="470"/>
      <c r="ALI10" s="470"/>
      <c r="ALJ10" s="470"/>
      <c r="ALK10" s="470"/>
      <c r="ALL10" s="470"/>
      <c r="ALM10" s="470"/>
      <c r="ALN10" s="470"/>
      <c r="ALO10" s="470"/>
      <c r="ALP10" s="470"/>
      <c r="ALQ10" s="470"/>
      <c r="ALR10" s="470"/>
      <c r="ALS10" s="470"/>
      <c r="ALT10" s="470"/>
      <c r="ALU10" s="470"/>
      <c r="ALV10" s="470"/>
      <c r="ALW10" s="470"/>
      <c r="ALX10" s="470"/>
    </row>
    <row r="11" spans="1:1012">
      <c r="A11" s="517" t="str">
        <f>$A$5&amp;(RIGHT(A10,1)+1)</f>
        <v>C.1.3</v>
      </c>
      <c r="B11" s="518" t="s">
        <v>128</v>
      </c>
      <c r="C11" s="519" t="s">
        <v>18</v>
      </c>
      <c r="D11" s="520">
        <v>84</v>
      </c>
      <c r="E11" s="520"/>
      <c r="F11" s="520">
        <f>D11*E11</f>
        <v>0</v>
      </c>
    </row>
    <row r="12" spans="1:1012" s="469" customFormat="1" ht="25.5">
      <c r="A12" s="517" t="str">
        <f>$A$5&amp;(RIGHT(A11,1)+1)</f>
        <v>C.1.4</v>
      </c>
      <c r="B12" s="518" t="s">
        <v>130</v>
      </c>
      <c r="C12" s="519" t="s">
        <v>28</v>
      </c>
      <c r="D12" s="520">
        <v>84</v>
      </c>
      <c r="E12" s="520"/>
      <c r="F12" s="520">
        <f>D12*E12</f>
        <v>0</v>
      </c>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0"/>
      <c r="CM12" s="470"/>
      <c r="CN12" s="470"/>
      <c r="CO12" s="470"/>
      <c r="CP12" s="470"/>
      <c r="CQ12" s="470"/>
      <c r="CR12" s="470"/>
      <c r="CS12" s="470"/>
      <c r="CT12" s="470"/>
      <c r="CU12" s="470"/>
      <c r="CV12" s="470"/>
      <c r="CW12" s="470"/>
      <c r="CX12" s="470"/>
      <c r="CY12" s="470"/>
      <c r="CZ12" s="470"/>
      <c r="DA12" s="470"/>
      <c r="DB12" s="470"/>
      <c r="DC12" s="470"/>
      <c r="DD12" s="470"/>
      <c r="DE12" s="470"/>
      <c r="DF12" s="470"/>
      <c r="DG12" s="470"/>
      <c r="DH12" s="470"/>
      <c r="DI12" s="470"/>
      <c r="DJ12" s="470"/>
      <c r="DK12" s="470"/>
      <c r="DL12" s="470"/>
      <c r="DM12" s="470"/>
      <c r="DN12" s="470"/>
      <c r="DO12" s="470"/>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70"/>
      <c r="ES12" s="470"/>
      <c r="ET12" s="470"/>
      <c r="EU12" s="470"/>
      <c r="EV12" s="470"/>
      <c r="EW12" s="470"/>
      <c r="EX12" s="470"/>
      <c r="EY12" s="470"/>
      <c r="EZ12" s="470"/>
      <c r="FA12" s="470"/>
      <c r="FB12" s="470"/>
      <c r="FC12" s="470"/>
      <c r="FD12" s="470"/>
      <c r="FE12" s="470"/>
      <c r="FF12" s="470"/>
      <c r="FG12" s="470"/>
      <c r="FH12" s="470"/>
      <c r="FI12" s="470"/>
      <c r="FJ12" s="470"/>
      <c r="FK12" s="470"/>
      <c r="FL12" s="470"/>
      <c r="FM12" s="470"/>
      <c r="FN12" s="470"/>
      <c r="FO12" s="470"/>
      <c r="FP12" s="470"/>
      <c r="FQ12" s="470"/>
      <c r="FR12" s="470"/>
      <c r="FS12" s="470"/>
      <c r="FT12" s="470"/>
      <c r="FU12" s="470"/>
      <c r="FV12" s="470"/>
      <c r="FW12" s="470"/>
      <c r="FX12" s="470"/>
      <c r="FY12" s="470"/>
      <c r="FZ12" s="470"/>
      <c r="GA12" s="470"/>
      <c r="GB12" s="470"/>
      <c r="GC12" s="470"/>
      <c r="GD12" s="470"/>
      <c r="GE12" s="470"/>
      <c r="GF12" s="470"/>
      <c r="GG12" s="470"/>
      <c r="GH12" s="470"/>
      <c r="GI12" s="470"/>
      <c r="GJ12" s="470"/>
      <c r="GK12" s="470"/>
      <c r="GL12" s="470"/>
      <c r="GM12" s="470"/>
      <c r="GN12" s="470"/>
      <c r="GO12" s="470"/>
      <c r="GP12" s="470"/>
      <c r="GQ12" s="470"/>
      <c r="GR12" s="470"/>
      <c r="GS12" s="470"/>
      <c r="GT12" s="470"/>
      <c r="GU12" s="470"/>
      <c r="GV12" s="470"/>
      <c r="GW12" s="470"/>
      <c r="GX12" s="470"/>
      <c r="GY12" s="470"/>
      <c r="GZ12" s="470"/>
      <c r="HA12" s="470"/>
      <c r="HB12" s="470"/>
      <c r="HC12" s="470"/>
      <c r="HD12" s="470"/>
      <c r="HE12" s="470"/>
      <c r="HF12" s="470"/>
      <c r="HG12" s="470"/>
      <c r="HH12" s="470"/>
      <c r="HI12" s="470"/>
      <c r="HJ12" s="470"/>
      <c r="HK12" s="470"/>
      <c r="HL12" s="470"/>
      <c r="HM12" s="470"/>
      <c r="HN12" s="470"/>
      <c r="HO12" s="470"/>
      <c r="HP12" s="470"/>
      <c r="HQ12" s="470"/>
      <c r="HR12" s="470"/>
      <c r="HS12" s="470"/>
      <c r="HT12" s="470"/>
      <c r="HU12" s="470"/>
      <c r="HV12" s="470"/>
      <c r="HW12" s="470"/>
      <c r="HX12" s="470"/>
      <c r="HY12" s="470"/>
      <c r="HZ12" s="470"/>
      <c r="IA12" s="470"/>
      <c r="IB12" s="470"/>
      <c r="IC12" s="470"/>
      <c r="ID12" s="470"/>
      <c r="IE12" s="470"/>
      <c r="IF12" s="470"/>
      <c r="IG12" s="470"/>
      <c r="IH12" s="470"/>
      <c r="II12" s="470"/>
      <c r="IJ12" s="470"/>
      <c r="IK12" s="470"/>
      <c r="IL12" s="470"/>
      <c r="IM12" s="470"/>
      <c r="IN12" s="470"/>
      <c r="IO12" s="470"/>
      <c r="IP12" s="470"/>
      <c r="IQ12" s="470"/>
      <c r="IR12" s="470"/>
      <c r="IS12" s="470"/>
      <c r="IT12" s="470"/>
      <c r="IU12" s="470"/>
      <c r="IV12" s="470"/>
      <c r="IW12" s="470"/>
      <c r="IX12" s="470"/>
      <c r="IY12" s="470"/>
      <c r="IZ12" s="470"/>
      <c r="JA12" s="470"/>
      <c r="JB12" s="470"/>
      <c r="JC12" s="470"/>
      <c r="JD12" s="470"/>
      <c r="JE12" s="470"/>
      <c r="JF12" s="470"/>
      <c r="JG12" s="470"/>
      <c r="JH12" s="470"/>
      <c r="JI12" s="470"/>
      <c r="JJ12" s="470"/>
      <c r="JK12" s="470"/>
      <c r="JL12" s="470"/>
      <c r="JM12" s="470"/>
      <c r="JN12" s="470"/>
      <c r="JO12" s="470"/>
      <c r="JP12" s="470"/>
      <c r="JQ12" s="470"/>
      <c r="JR12" s="470"/>
      <c r="JS12" s="470"/>
      <c r="JT12" s="470"/>
      <c r="JU12" s="470"/>
      <c r="JV12" s="470"/>
      <c r="JW12" s="470"/>
      <c r="JX12" s="470"/>
      <c r="JY12" s="470"/>
      <c r="JZ12" s="470"/>
      <c r="KA12" s="470"/>
      <c r="KB12" s="470"/>
      <c r="KC12" s="470"/>
      <c r="KD12" s="470"/>
      <c r="KE12" s="470"/>
      <c r="KF12" s="470"/>
      <c r="KG12" s="470"/>
      <c r="KH12" s="470"/>
      <c r="KI12" s="470"/>
      <c r="KJ12" s="470"/>
      <c r="KK12" s="470"/>
      <c r="KL12" s="470"/>
      <c r="KM12" s="470"/>
      <c r="KN12" s="470"/>
      <c r="KO12" s="470"/>
      <c r="KP12" s="470"/>
      <c r="KQ12" s="470"/>
      <c r="KR12" s="470"/>
      <c r="KS12" s="470"/>
      <c r="KT12" s="470"/>
      <c r="KU12" s="470"/>
      <c r="KV12" s="470"/>
      <c r="KW12" s="470"/>
      <c r="KX12" s="470"/>
      <c r="KY12" s="470"/>
      <c r="KZ12" s="470"/>
      <c r="LA12" s="470"/>
      <c r="LB12" s="470"/>
      <c r="LC12" s="470"/>
      <c r="LD12" s="470"/>
      <c r="LE12" s="470"/>
      <c r="LF12" s="470"/>
      <c r="LG12" s="470"/>
      <c r="LH12" s="470"/>
      <c r="LI12" s="470"/>
      <c r="LJ12" s="470"/>
      <c r="LK12" s="470"/>
      <c r="LL12" s="470"/>
      <c r="LM12" s="470"/>
      <c r="LN12" s="470"/>
      <c r="LO12" s="470"/>
      <c r="LP12" s="470"/>
      <c r="LQ12" s="470"/>
      <c r="LR12" s="470"/>
      <c r="LS12" s="470"/>
      <c r="LT12" s="470"/>
      <c r="LU12" s="470"/>
      <c r="LV12" s="470"/>
      <c r="LW12" s="470"/>
      <c r="LX12" s="470"/>
      <c r="LY12" s="470"/>
      <c r="LZ12" s="470"/>
      <c r="MA12" s="470"/>
      <c r="MB12" s="470"/>
      <c r="MC12" s="470"/>
      <c r="MD12" s="470"/>
      <c r="ME12" s="470"/>
      <c r="MF12" s="470"/>
      <c r="MG12" s="470"/>
      <c r="MH12" s="470"/>
      <c r="MI12" s="470"/>
      <c r="MJ12" s="470"/>
      <c r="MK12" s="470"/>
      <c r="ML12" s="470"/>
      <c r="MM12" s="470"/>
      <c r="MN12" s="470"/>
      <c r="MO12" s="470"/>
      <c r="MP12" s="470"/>
      <c r="MQ12" s="470"/>
      <c r="MR12" s="470"/>
      <c r="MS12" s="470"/>
      <c r="MT12" s="470"/>
      <c r="MU12" s="470"/>
      <c r="MV12" s="470"/>
      <c r="MW12" s="470"/>
      <c r="MX12" s="470"/>
      <c r="MY12" s="470"/>
      <c r="MZ12" s="470"/>
      <c r="NA12" s="470"/>
      <c r="NB12" s="470"/>
      <c r="NC12" s="470"/>
      <c r="ND12" s="470"/>
      <c r="NE12" s="470"/>
      <c r="NF12" s="470"/>
      <c r="NG12" s="470"/>
      <c r="NH12" s="470"/>
      <c r="NI12" s="470"/>
      <c r="NJ12" s="470"/>
      <c r="NK12" s="470"/>
      <c r="NL12" s="470"/>
      <c r="NM12" s="470"/>
      <c r="NN12" s="470"/>
      <c r="NO12" s="470"/>
      <c r="NP12" s="470"/>
      <c r="NQ12" s="470"/>
      <c r="NR12" s="470"/>
      <c r="NS12" s="470"/>
      <c r="NT12" s="470"/>
      <c r="NU12" s="470"/>
      <c r="NV12" s="470"/>
      <c r="NW12" s="470"/>
      <c r="NX12" s="470"/>
      <c r="NY12" s="470"/>
      <c r="NZ12" s="470"/>
      <c r="OA12" s="470"/>
      <c r="OB12" s="470"/>
      <c r="OC12" s="470"/>
      <c r="OD12" s="470"/>
      <c r="OE12" s="470"/>
      <c r="OF12" s="470"/>
      <c r="OG12" s="470"/>
      <c r="OH12" s="470"/>
      <c r="OI12" s="470"/>
      <c r="OJ12" s="470"/>
      <c r="OK12" s="470"/>
      <c r="OL12" s="470"/>
      <c r="OM12" s="470"/>
      <c r="ON12" s="470"/>
      <c r="OO12" s="470"/>
      <c r="OP12" s="470"/>
      <c r="OQ12" s="470"/>
      <c r="OR12" s="470"/>
      <c r="OS12" s="470"/>
      <c r="OT12" s="470"/>
      <c r="OU12" s="470"/>
      <c r="OV12" s="470"/>
      <c r="OW12" s="470"/>
      <c r="OX12" s="470"/>
      <c r="OY12" s="470"/>
      <c r="OZ12" s="470"/>
      <c r="PA12" s="470"/>
      <c r="PB12" s="470"/>
      <c r="PC12" s="470"/>
      <c r="PD12" s="470"/>
      <c r="PE12" s="470"/>
      <c r="PF12" s="470"/>
      <c r="PG12" s="470"/>
      <c r="PH12" s="470"/>
      <c r="PI12" s="470"/>
      <c r="PJ12" s="470"/>
      <c r="PK12" s="470"/>
      <c r="PL12" s="470"/>
      <c r="PM12" s="470"/>
      <c r="PN12" s="470"/>
      <c r="PO12" s="470"/>
      <c r="PP12" s="470"/>
      <c r="PQ12" s="470"/>
      <c r="PR12" s="470"/>
      <c r="PS12" s="470"/>
      <c r="PT12" s="470"/>
      <c r="PU12" s="470"/>
      <c r="PV12" s="470"/>
      <c r="PW12" s="470"/>
      <c r="PX12" s="470"/>
      <c r="PY12" s="470"/>
      <c r="PZ12" s="470"/>
      <c r="QA12" s="470"/>
      <c r="QB12" s="470"/>
      <c r="QC12" s="470"/>
      <c r="QD12" s="470"/>
      <c r="QE12" s="470"/>
      <c r="QF12" s="470"/>
      <c r="QG12" s="470"/>
      <c r="QH12" s="470"/>
      <c r="QI12" s="470"/>
      <c r="QJ12" s="470"/>
      <c r="QK12" s="470"/>
      <c r="QL12" s="470"/>
      <c r="QM12" s="470"/>
      <c r="QN12" s="470"/>
      <c r="QO12" s="470"/>
      <c r="QP12" s="470"/>
      <c r="QQ12" s="470"/>
      <c r="QR12" s="470"/>
      <c r="QS12" s="470"/>
      <c r="QT12" s="470"/>
      <c r="QU12" s="470"/>
      <c r="QV12" s="470"/>
      <c r="QW12" s="470"/>
      <c r="QX12" s="470"/>
      <c r="QY12" s="470"/>
      <c r="QZ12" s="470"/>
      <c r="RA12" s="470"/>
      <c r="RB12" s="470"/>
      <c r="RC12" s="470"/>
      <c r="RD12" s="470"/>
      <c r="RE12" s="470"/>
      <c r="RF12" s="470"/>
      <c r="RG12" s="470"/>
      <c r="RH12" s="470"/>
      <c r="RI12" s="470"/>
      <c r="RJ12" s="470"/>
      <c r="RK12" s="470"/>
      <c r="RL12" s="470"/>
      <c r="RM12" s="470"/>
      <c r="RN12" s="470"/>
      <c r="RO12" s="470"/>
      <c r="RP12" s="470"/>
      <c r="RQ12" s="470"/>
      <c r="RR12" s="470"/>
      <c r="RS12" s="470"/>
      <c r="RT12" s="470"/>
      <c r="RU12" s="470"/>
      <c r="RV12" s="470"/>
      <c r="RW12" s="470"/>
      <c r="RX12" s="470"/>
      <c r="RY12" s="470"/>
      <c r="RZ12" s="470"/>
      <c r="SA12" s="470"/>
      <c r="SB12" s="470"/>
      <c r="SC12" s="470"/>
      <c r="SD12" s="470"/>
      <c r="SE12" s="470"/>
      <c r="SF12" s="470"/>
      <c r="SG12" s="470"/>
      <c r="SH12" s="470"/>
      <c r="SI12" s="470"/>
      <c r="SJ12" s="470"/>
      <c r="SK12" s="470"/>
      <c r="SL12" s="470"/>
      <c r="SM12" s="470"/>
      <c r="SN12" s="470"/>
      <c r="SO12" s="470"/>
      <c r="SP12" s="470"/>
      <c r="SQ12" s="470"/>
      <c r="SR12" s="470"/>
      <c r="SS12" s="470"/>
      <c r="ST12" s="470"/>
      <c r="SU12" s="470"/>
      <c r="SV12" s="470"/>
      <c r="SW12" s="470"/>
      <c r="SX12" s="470"/>
      <c r="SY12" s="470"/>
      <c r="SZ12" s="470"/>
      <c r="TA12" s="470"/>
      <c r="TB12" s="470"/>
      <c r="TC12" s="470"/>
      <c r="TD12" s="470"/>
      <c r="TE12" s="470"/>
      <c r="TF12" s="470"/>
      <c r="TG12" s="470"/>
      <c r="TH12" s="470"/>
      <c r="TI12" s="470"/>
      <c r="TJ12" s="470"/>
      <c r="TK12" s="470"/>
      <c r="TL12" s="470"/>
      <c r="TM12" s="470"/>
      <c r="TN12" s="470"/>
      <c r="TO12" s="470"/>
      <c r="TP12" s="470"/>
      <c r="TQ12" s="470"/>
      <c r="TR12" s="470"/>
      <c r="TS12" s="470"/>
      <c r="TT12" s="470"/>
      <c r="TU12" s="470"/>
      <c r="TV12" s="470"/>
      <c r="TW12" s="470"/>
      <c r="TX12" s="470"/>
      <c r="TY12" s="470"/>
      <c r="TZ12" s="470"/>
      <c r="UA12" s="470"/>
      <c r="UB12" s="470"/>
      <c r="UC12" s="470"/>
      <c r="UD12" s="470"/>
      <c r="UE12" s="470"/>
      <c r="UF12" s="470"/>
      <c r="UG12" s="470"/>
      <c r="UH12" s="470"/>
      <c r="UI12" s="470"/>
      <c r="UJ12" s="470"/>
      <c r="UK12" s="470"/>
      <c r="UL12" s="470"/>
      <c r="UM12" s="470"/>
      <c r="UN12" s="470"/>
      <c r="UO12" s="470"/>
      <c r="UP12" s="470"/>
      <c r="UQ12" s="470"/>
      <c r="UR12" s="470"/>
      <c r="US12" s="470"/>
      <c r="UT12" s="470"/>
      <c r="UU12" s="470"/>
      <c r="UV12" s="470"/>
      <c r="UW12" s="470"/>
      <c r="UX12" s="470"/>
      <c r="UY12" s="470"/>
      <c r="UZ12" s="470"/>
      <c r="VA12" s="470"/>
      <c r="VB12" s="470"/>
      <c r="VC12" s="470"/>
      <c r="VD12" s="470"/>
      <c r="VE12" s="470"/>
      <c r="VF12" s="470"/>
      <c r="VG12" s="470"/>
      <c r="VH12" s="470"/>
      <c r="VI12" s="470"/>
      <c r="VJ12" s="470"/>
      <c r="VK12" s="470"/>
      <c r="VL12" s="470"/>
      <c r="VM12" s="470"/>
      <c r="VN12" s="470"/>
      <c r="VO12" s="470"/>
      <c r="VP12" s="470"/>
      <c r="VQ12" s="470"/>
      <c r="VR12" s="470"/>
      <c r="VS12" s="470"/>
      <c r="VT12" s="470"/>
      <c r="VU12" s="470"/>
      <c r="VV12" s="470"/>
      <c r="VW12" s="470"/>
      <c r="VX12" s="470"/>
      <c r="VY12" s="470"/>
      <c r="VZ12" s="470"/>
      <c r="WA12" s="470"/>
      <c r="WB12" s="470"/>
      <c r="WC12" s="470"/>
      <c r="WD12" s="470"/>
      <c r="WE12" s="470"/>
      <c r="WF12" s="470"/>
      <c r="WG12" s="470"/>
      <c r="WH12" s="470"/>
      <c r="WI12" s="470"/>
      <c r="WJ12" s="470"/>
      <c r="WK12" s="470"/>
      <c r="WL12" s="470"/>
      <c r="WM12" s="470"/>
      <c r="WN12" s="470"/>
      <c r="WO12" s="470"/>
      <c r="WP12" s="470"/>
      <c r="WQ12" s="470"/>
      <c r="WR12" s="470"/>
      <c r="WS12" s="470"/>
      <c r="WT12" s="470"/>
      <c r="WU12" s="470"/>
      <c r="WV12" s="470"/>
      <c r="WW12" s="470"/>
      <c r="WX12" s="470"/>
      <c r="WY12" s="470"/>
      <c r="WZ12" s="470"/>
      <c r="XA12" s="470"/>
      <c r="XB12" s="470"/>
      <c r="XC12" s="470"/>
      <c r="XD12" s="470"/>
      <c r="XE12" s="470"/>
      <c r="XF12" s="470"/>
      <c r="XG12" s="470"/>
      <c r="XH12" s="470"/>
      <c r="XI12" s="470"/>
      <c r="XJ12" s="470"/>
      <c r="XK12" s="470"/>
      <c r="XL12" s="470"/>
      <c r="XM12" s="470"/>
      <c r="XN12" s="470"/>
      <c r="XO12" s="470"/>
      <c r="XP12" s="470"/>
      <c r="XQ12" s="470"/>
      <c r="XR12" s="470"/>
      <c r="XS12" s="470"/>
      <c r="XT12" s="470"/>
      <c r="XU12" s="470"/>
      <c r="XV12" s="470"/>
      <c r="XW12" s="470"/>
      <c r="XX12" s="470"/>
      <c r="XY12" s="470"/>
      <c r="XZ12" s="470"/>
      <c r="YA12" s="470"/>
      <c r="YB12" s="470"/>
      <c r="YC12" s="470"/>
      <c r="YD12" s="470"/>
      <c r="YE12" s="470"/>
      <c r="YF12" s="470"/>
      <c r="YG12" s="470"/>
      <c r="YH12" s="470"/>
      <c r="YI12" s="470"/>
      <c r="YJ12" s="470"/>
      <c r="YK12" s="470"/>
      <c r="YL12" s="470"/>
      <c r="YM12" s="470"/>
      <c r="YN12" s="470"/>
      <c r="YO12" s="470"/>
      <c r="YP12" s="470"/>
      <c r="YQ12" s="470"/>
      <c r="YR12" s="470"/>
      <c r="YS12" s="470"/>
      <c r="YT12" s="470"/>
      <c r="YU12" s="470"/>
      <c r="YV12" s="470"/>
      <c r="YW12" s="470"/>
      <c r="YX12" s="470"/>
      <c r="YY12" s="470"/>
      <c r="YZ12" s="470"/>
      <c r="ZA12" s="470"/>
      <c r="ZB12" s="470"/>
      <c r="ZC12" s="470"/>
      <c r="ZD12" s="470"/>
      <c r="ZE12" s="470"/>
      <c r="ZF12" s="470"/>
      <c r="ZG12" s="470"/>
      <c r="ZH12" s="470"/>
      <c r="ZI12" s="470"/>
      <c r="ZJ12" s="470"/>
      <c r="ZK12" s="470"/>
      <c r="ZL12" s="470"/>
      <c r="ZM12" s="470"/>
      <c r="ZN12" s="470"/>
      <c r="ZO12" s="470"/>
      <c r="ZP12" s="470"/>
      <c r="ZQ12" s="470"/>
      <c r="ZR12" s="470"/>
      <c r="ZS12" s="470"/>
      <c r="ZT12" s="470"/>
      <c r="ZU12" s="470"/>
      <c r="ZV12" s="470"/>
      <c r="ZW12" s="470"/>
      <c r="ZX12" s="470"/>
      <c r="ZY12" s="470"/>
      <c r="ZZ12" s="470"/>
      <c r="AAA12" s="470"/>
      <c r="AAB12" s="470"/>
      <c r="AAC12" s="470"/>
      <c r="AAD12" s="470"/>
      <c r="AAE12" s="470"/>
      <c r="AAF12" s="470"/>
      <c r="AAG12" s="470"/>
      <c r="AAH12" s="470"/>
      <c r="AAI12" s="470"/>
      <c r="AAJ12" s="470"/>
      <c r="AAK12" s="470"/>
      <c r="AAL12" s="470"/>
      <c r="AAM12" s="470"/>
      <c r="AAN12" s="470"/>
      <c r="AAO12" s="470"/>
      <c r="AAP12" s="470"/>
      <c r="AAQ12" s="470"/>
      <c r="AAR12" s="470"/>
      <c r="AAS12" s="470"/>
      <c r="AAT12" s="470"/>
      <c r="AAU12" s="470"/>
      <c r="AAV12" s="470"/>
      <c r="AAW12" s="470"/>
      <c r="AAX12" s="470"/>
      <c r="AAY12" s="470"/>
      <c r="AAZ12" s="470"/>
      <c r="ABA12" s="470"/>
      <c r="ABB12" s="470"/>
      <c r="ABC12" s="470"/>
      <c r="ABD12" s="470"/>
      <c r="ABE12" s="470"/>
      <c r="ABF12" s="470"/>
      <c r="ABG12" s="470"/>
      <c r="ABH12" s="470"/>
      <c r="ABI12" s="470"/>
      <c r="ABJ12" s="470"/>
      <c r="ABK12" s="470"/>
      <c r="ABL12" s="470"/>
      <c r="ABM12" s="470"/>
      <c r="ABN12" s="470"/>
      <c r="ABO12" s="470"/>
      <c r="ABP12" s="470"/>
      <c r="ABQ12" s="470"/>
      <c r="ABR12" s="470"/>
      <c r="ABS12" s="470"/>
      <c r="ABT12" s="470"/>
      <c r="ABU12" s="470"/>
      <c r="ABV12" s="470"/>
      <c r="ABW12" s="470"/>
      <c r="ABX12" s="470"/>
      <c r="ABY12" s="470"/>
      <c r="ABZ12" s="470"/>
      <c r="ACA12" s="470"/>
      <c r="ACB12" s="470"/>
      <c r="ACC12" s="470"/>
      <c r="ACD12" s="470"/>
      <c r="ACE12" s="470"/>
      <c r="ACF12" s="470"/>
      <c r="ACG12" s="470"/>
      <c r="ACH12" s="470"/>
      <c r="ACI12" s="470"/>
      <c r="ACJ12" s="470"/>
      <c r="ACK12" s="470"/>
      <c r="ACL12" s="470"/>
      <c r="ACM12" s="470"/>
      <c r="ACN12" s="470"/>
      <c r="ACO12" s="470"/>
      <c r="ACP12" s="470"/>
      <c r="ACQ12" s="470"/>
      <c r="ACR12" s="470"/>
      <c r="ACS12" s="470"/>
      <c r="ACT12" s="470"/>
      <c r="ACU12" s="470"/>
      <c r="ACV12" s="470"/>
      <c r="ACW12" s="470"/>
      <c r="ACX12" s="470"/>
      <c r="ACY12" s="470"/>
      <c r="ACZ12" s="470"/>
      <c r="ADA12" s="470"/>
      <c r="ADB12" s="470"/>
      <c r="ADC12" s="470"/>
      <c r="ADD12" s="470"/>
      <c r="ADE12" s="470"/>
      <c r="ADF12" s="470"/>
      <c r="ADG12" s="470"/>
      <c r="ADH12" s="470"/>
      <c r="ADI12" s="470"/>
      <c r="ADJ12" s="470"/>
      <c r="ADK12" s="470"/>
      <c r="ADL12" s="470"/>
      <c r="ADM12" s="470"/>
      <c r="ADN12" s="470"/>
      <c r="ADO12" s="470"/>
      <c r="ADP12" s="470"/>
      <c r="ADQ12" s="470"/>
      <c r="ADR12" s="470"/>
      <c r="ADS12" s="470"/>
      <c r="ADT12" s="470"/>
      <c r="ADU12" s="470"/>
      <c r="ADV12" s="470"/>
      <c r="ADW12" s="470"/>
      <c r="ADX12" s="470"/>
      <c r="ADY12" s="470"/>
      <c r="ADZ12" s="470"/>
      <c r="AEA12" s="470"/>
      <c r="AEB12" s="470"/>
      <c r="AEC12" s="470"/>
      <c r="AED12" s="470"/>
      <c r="AEE12" s="470"/>
      <c r="AEF12" s="470"/>
      <c r="AEG12" s="470"/>
      <c r="AEH12" s="470"/>
      <c r="AEI12" s="470"/>
      <c r="AEJ12" s="470"/>
      <c r="AEK12" s="470"/>
      <c r="AEL12" s="470"/>
      <c r="AEM12" s="470"/>
      <c r="AEN12" s="470"/>
      <c r="AEO12" s="470"/>
      <c r="AEP12" s="470"/>
      <c r="AEQ12" s="470"/>
      <c r="AER12" s="470"/>
      <c r="AES12" s="470"/>
      <c r="AET12" s="470"/>
      <c r="AEU12" s="470"/>
      <c r="AEV12" s="470"/>
      <c r="AEW12" s="470"/>
      <c r="AEX12" s="470"/>
      <c r="AEY12" s="470"/>
      <c r="AEZ12" s="470"/>
      <c r="AFA12" s="470"/>
      <c r="AFB12" s="470"/>
      <c r="AFC12" s="470"/>
      <c r="AFD12" s="470"/>
      <c r="AFE12" s="470"/>
      <c r="AFF12" s="470"/>
      <c r="AFG12" s="470"/>
      <c r="AFH12" s="470"/>
      <c r="AFI12" s="470"/>
      <c r="AFJ12" s="470"/>
      <c r="AFK12" s="470"/>
      <c r="AFL12" s="470"/>
      <c r="AFM12" s="470"/>
      <c r="AFN12" s="470"/>
      <c r="AFO12" s="470"/>
      <c r="AFP12" s="470"/>
      <c r="AFQ12" s="470"/>
      <c r="AFR12" s="470"/>
      <c r="AFS12" s="470"/>
      <c r="AFT12" s="470"/>
      <c r="AFU12" s="470"/>
      <c r="AFV12" s="470"/>
      <c r="AFW12" s="470"/>
      <c r="AFX12" s="470"/>
      <c r="AFY12" s="470"/>
      <c r="AFZ12" s="470"/>
      <c r="AGA12" s="470"/>
      <c r="AGB12" s="470"/>
      <c r="AGC12" s="470"/>
      <c r="AGD12" s="470"/>
      <c r="AGE12" s="470"/>
      <c r="AGF12" s="470"/>
      <c r="AGG12" s="470"/>
      <c r="AGH12" s="470"/>
      <c r="AGI12" s="470"/>
      <c r="AGJ12" s="470"/>
      <c r="AGK12" s="470"/>
      <c r="AGL12" s="470"/>
      <c r="AGM12" s="470"/>
      <c r="AGN12" s="470"/>
      <c r="AGO12" s="470"/>
      <c r="AGP12" s="470"/>
      <c r="AGQ12" s="470"/>
      <c r="AGR12" s="470"/>
      <c r="AGS12" s="470"/>
      <c r="AGT12" s="470"/>
      <c r="AGU12" s="470"/>
      <c r="AGV12" s="470"/>
      <c r="AGW12" s="470"/>
      <c r="AGX12" s="470"/>
      <c r="AGY12" s="470"/>
      <c r="AGZ12" s="470"/>
      <c r="AHA12" s="470"/>
      <c r="AHB12" s="470"/>
      <c r="AHC12" s="470"/>
      <c r="AHD12" s="470"/>
      <c r="AHE12" s="470"/>
      <c r="AHF12" s="470"/>
      <c r="AHG12" s="470"/>
      <c r="AHH12" s="470"/>
      <c r="AHI12" s="470"/>
      <c r="AHJ12" s="470"/>
      <c r="AHK12" s="470"/>
      <c r="AHL12" s="470"/>
      <c r="AHM12" s="470"/>
      <c r="AHN12" s="470"/>
      <c r="AHO12" s="470"/>
      <c r="AHP12" s="470"/>
      <c r="AHQ12" s="470"/>
      <c r="AHR12" s="470"/>
      <c r="AHS12" s="470"/>
      <c r="AHT12" s="470"/>
      <c r="AHU12" s="470"/>
      <c r="AHV12" s="470"/>
      <c r="AHW12" s="470"/>
      <c r="AHX12" s="470"/>
      <c r="AHY12" s="470"/>
      <c r="AHZ12" s="470"/>
      <c r="AIA12" s="470"/>
      <c r="AIB12" s="470"/>
      <c r="AIC12" s="470"/>
      <c r="AID12" s="470"/>
      <c r="AIE12" s="470"/>
      <c r="AIF12" s="470"/>
      <c r="AIG12" s="470"/>
      <c r="AIH12" s="470"/>
      <c r="AII12" s="470"/>
      <c r="AIJ12" s="470"/>
      <c r="AIK12" s="470"/>
      <c r="AIL12" s="470"/>
      <c r="AIM12" s="470"/>
      <c r="AIN12" s="470"/>
      <c r="AIO12" s="470"/>
      <c r="AIP12" s="470"/>
      <c r="AIQ12" s="470"/>
      <c r="AIR12" s="470"/>
      <c r="AIS12" s="470"/>
      <c r="AIT12" s="470"/>
      <c r="AIU12" s="470"/>
      <c r="AIV12" s="470"/>
      <c r="AIW12" s="470"/>
      <c r="AIX12" s="470"/>
      <c r="AIY12" s="470"/>
      <c r="AIZ12" s="470"/>
      <c r="AJA12" s="470"/>
      <c r="AJB12" s="470"/>
      <c r="AJC12" s="470"/>
      <c r="AJD12" s="470"/>
      <c r="AJE12" s="470"/>
      <c r="AJF12" s="470"/>
      <c r="AJG12" s="470"/>
      <c r="AJH12" s="470"/>
      <c r="AJI12" s="470"/>
      <c r="AJJ12" s="470"/>
      <c r="AJK12" s="470"/>
      <c r="AJL12" s="470"/>
      <c r="AJM12" s="470"/>
      <c r="AJN12" s="470"/>
      <c r="AJO12" s="470"/>
      <c r="AJP12" s="470"/>
      <c r="AJQ12" s="470"/>
      <c r="AJR12" s="470"/>
      <c r="AJS12" s="470"/>
      <c r="AJT12" s="470"/>
      <c r="AJU12" s="470"/>
      <c r="AJV12" s="470"/>
      <c r="AJW12" s="470"/>
      <c r="AJX12" s="470"/>
      <c r="AJY12" s="470"/>
      <c r="AJZ12" s="470"/>
      <c r="AKA12" s="470"/>
      <c r="AKB12" s="470"/>
      <c r="AKC12" s="470"/>
      <c r="AKD12" s="470"/>
      <c r="AKE12" s="470"/>
      <c r="AKF12" s="470"/>
      <c r="AKG12" s="470"/>
      <c r="AKH12" s="470"/>
      <c r="AKI12" s="470"/>
      <c r="AKJ12" s="470"/>
      <c r="AKK12" s="470"/>
      <c r="AKL12" s="470"/>
      <c r="AKM12" s="470"/>
      <c r="AKN12" s="470"/>
      <c r="AKO12" s="470"/>
      <c r="AKP12" s="470"/>
      <c r="AKQ12" s="470"/>
      <c r="AKR12" s="470"/>
      <c r="AKS12" s="470"/>
      <c r="AKT12" s="470"/>
      <c r="AKU12" s="470"/>
      <c r="AKV12" s="470"/>
      <c r="AKW12" s="470"/>
      <c r="AKX12" s="470"/>
      <c r="AKY12" s="470"/>
      <c r="AKZ12" s="470"/>
      <c r="ALA12" s="470"/>
      <c r="ALB12" s="470"/>
      <c r="ALC12" s="470"/>
      <c r="ALD12" s="470"/>
      <c r="ALE12" s="470"/>
      <c r="ALF12" s="470"/>
      <c r="ALG12" s="470"/>
      <c r="ALH12" s="470"/>
      <c r="ALI12" s="470"/>
      <c r="ALJ12" s="470"/>
      <c r="ALK12" s="470"/>
      <c r="ALL12" s="470"/>
      <c r="ALM12" s="470"/>
      <c r="ALN12" s="470"/>
      <c r="ALO12" s="470"/>
      <c r="ALP12" s="470"/>
      <c r="ALQ12" s="470"/>
      <c r="ALR12" s="470"/>
      <c r="ALS12" s="470"/>
      <c r="ALT12" s="470"/>
      <c r="ALU12" s="470"/>
      <c r="ALV12" s="470"/>
      <c r="ALW12" s="470"/>
      <c r="ALX12" s="470"/>
    </row>
    <row r="13" spans="1:1012">
      <c r="A13" s="532"/>
      <c r="B13" s="574" t="s">
        <v>183</v>
      </c>
      <c r="C13" s="534"/>
      <c r="D13" s="535"/>
      <c r="E13" s="536"/>
      <c r="F13" s="537">
        <f>SUM(F9:F12)</f>
        <v>0</v>
      </c>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c r="OR13" s="5"/>
      <c r="OS13" s="5"/>
      <c r="OT13" s="5"/>
      <c r="OU13" s="5"/>
      <c r="OV13" s="5"/>
      <c r="OW13" s="5"/>
      <c r="OX13" s="5"/>
      <c r="OY13" s="5"/>
      <c r="OZ13" s="5"/>
      <c r="PA13" s="5"/>
      <c r="PB13" s="5"/>
      <c r="PC13" s="5"/>
      <c r="PD13" s="5"/>
      <c r="PE13" s="5"/>
      <c r="PF13" s="5"/>
      <c r="PG13" s="5"/>
      <c r="PH13" s="5"/>
      <c r="PI13" s="5"/>
      <c r="PJ13" s="5"/>
      <c r="PK13" s="5"/>
      <c r="PL13" s="5"/>
      <c r="PM13" s="5"/>
      <c r="PN13" s="5"/>
      <c r="PO13" s="5"/>
      <c r="PP13" s="5"/>
      <c r="PQ13" s="5"/>
      <c r="PR13" s="5"/>
      <c r="PS13" s="5"/>
      <c r="PT13" s="5"/>
      <c r="PU13" s="5"/>
      <c r="PV13" s="5"/>
      <c r="PW13" s="5"/>
      <c r="PX13" s="5"/>
      <c r="PY13" s="5"/>
      <c r="PZ13" s="5"/>
      <c r="QA13" s="5"/>
      <c r="QB13" s="5"/>
      <c r="QC13" s="5"/>
      <c r="QD13" s="5"/>
      <c r="QE13" s="5"/>
      <c r="QF13" s="5"/>
      <c r="QG13" s="5"/>
      <c r="QH13" s="5"/>
      <c r="QI13" s="5"/>
      <c r="QJ13" s="5"/>
      <c r="QK13" s="5"/>
      <c r="QL13" s="5"/>
      <c r="QM13" s="5"/>
      <c r="QN13" s="5"/>
      <c r="QO13" s="5"/>
      <c r="QP13" s="5"/>
      <c r="QQ13" s="5"/>
      <c r="QR13" s="5"/>
      <c r="QS13" s="5"/>
      <c r="QT13" s="5"/>
      <c r="QU13" s="5"/>
      <c r="QV13" s="5"/>
      <c r="QW13" s="5"/>
      <c r="QX13" s="5"/>
      <c r="QY13" s="5"/>
      <c r="QZ13" s="5"/>
      <c r="RA13" s="5"/>
      <c r="RB13" s="5"/>
      <c r="RC13" s="5"/>
      <c r="RD13" s="5"/>
      <c r="RE13" s="5"/>
      <c r="RF13" s="5"/>
      <c r="RG13" s="5"/>
      <c r="RH13" s="5"/>
      <c r="RI13" s="5"/>
      <c r="RJ13" s="5"/>
      <c r="RK13" s="5"/>
      <c r="RL13" s="5"/>
      <c r="RM13" s="5"/>
      <c r="RN13" s="5"/>
      <c r="RO13" s="5"/>
      <c r="RP13" s="5"/>
      <c r="RQ13" s="5"/>
      <c r="RR13" s="5"/>
      <c r="RS13" s="5"/>
      <c r="RT13" s="5"/>
      <c r="RU13" s="5"/>
      <c r="RV13" s="5"/>
      <c r="RW13" s="5"/>
      <c r="RX13" s="5"/>
      <c r="RY13" s="5"/>
      <c r="RZ13" s="5"/>
      <c r="SA13" s="5"/>
      <c r="SB13" s="5"/>
      <c r="SC13" s="5"/>
      <c r="SD13" s="5"/>
      <c r="SE13" s="5"/>
      <c r="SF13" s="5"/>
      <c r="SG13" s="5"/>
      <c r="SH13" s="5"/>
      <c r="SI13" s="5"/>
      <c r="SJ13" s="5"/>
      <c r="SK13" s="5"/>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5"/>
      <c r="UQ13" s="5"/>
      <c r="UR13" s="5"/>
      <c r="US13" s="5"/>
      <c r="UT13" s="5"/>
      <c r="UU13" s="5"/>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5"/>
      <c r="ZG13" s="5"/>
      <c r="ZH13" s="5"/>
      <c r="ZI13" s="5"/>
      <c r="ZJ13" s="5"/>
      <c r="ZK13" s="5"/>
      <c r="ZL13" s="5"/>
      <c r="ZM13" s="5"/>
      <c r="ZN13" s="5"/>
      <c r="ZO13" s="5"/>
      <c r="ZP13" s="5"/>
      <c r="ZQ13" s="5"/>
      <c r="ZR13" s="5"/>
      <c r="ZS13" s="5"/>
      <c r="ZT13" s="5"/>
      <c r="ZU13" s="5"/>
      <c r="ZV13" s="5"/>
      <c r="ZW13" s="5"/>
      <c r="ZX13" s="5"/>
      <c r="ZY13" s="5"/>
      <c r="ZZ13" s="5"/>
      <c r="AAA13" s="5"/>
      <c r="AAB13" s="5"/>
      <c r="AAC13" s="5"/>
      <c r="AAD13" s="5"/>
      <c r="AAE13" s="5"/>
      <c r="AAF13" s="5"/>
      <c r="AAG13" s="5"/>
      <c r="AAH13" s="5"/>
      <c r="AAI13" s="5"/>
      <c r="AAJ13" s="5"/>
      <c r="AAK13" s="5"/>
      <c r="AAL13" s="5"/>
      <c r="AAM13" s="5"/>
      <c r="AAN13" s="5"/>
      <c r="AAO13" s="5"/>
      <c r="AAP13" s="5"/>
      <c r="AAQ13" s="5"/>
      <c r="AAR13" s="5"/>
      <c r="AAS13" s="5"/>
      <c r="AAT13" s="5"/>
      <c r="AAU13" s="5"/>
      <c r="AAV13" s="5"/>
      <c r="AAW13" s="5"/>
      <c r="AAX13" s="5"/>
      <c r="AAY13" s="5"/>
      <c r="AAZ13" s="5"/>
      <c r="ABA13" s="5"/>
      <c r="ABB13" s="5"/>
      <c r="ABC13" s="5"/>
      <c r="ABD13" s="5"/>
      <c r="ABE13" s="5"/>
      <c r="ABF13" s="5"/>
      <c r="ABG13" s="5"/>
      <c r="ABH13" s="5"/>
      <c r="ABI13" s="5"/>
      <c r="ABJ13" s="5"/>
      <c r="ABK13" s="5"/>
      <c r="ABL13" s="5"/>
      <c r="ABM13" s="5"/>
      <c r="ABN13" s="5"/>
      <c r="ABO13" s="5"/>
      <c r="ABP13" s="5"/>
      <c r="ABQ13" s="5"/>
      <c r="ABR13" s="5"/>
      <c r="ABS13" s="5"/>
      <c r="ABT13" s="5"/>
      <c r="ABU13" s="5"/>
      <c r="ABV13" s="5"/>
      <c r="ABW13" s="5"/>
      <c r="ABX13" s="5"/>
      <c r="ABY13" s="5"/>
      <c r="ABZ13" s="5"/>
      <c r="ACA13" s="5"/>
      <c r="ACB13" s="5"/>
      <c r="ACC13" s="5"/>
      <c r="ACD13" s="5"/>
      <c r="ACE13" s="5"/>
      <c r="ACF13" s="5"/>
      <c r="ACG13" s="5"/>
      <c r="ACH13" s="5"/>
      <c r="ACI13" s="5"/>
      <c r="ACJ13" s="5"/>
      <c r="ACK13" s="5"/>
      <c r="ACL13" s="5"/>
      <c r="ACM13" s="5"/>
      <c r="ACN13" s="5"/>
      <c r="ACO13" s="5"/>
      <c r="ACP13" s="5"/>
      <c r="ACQ13" s="5"/>
      <c r="ACR13" s="5"/>
      <c r="ACS13" s="5"/>
      <c r="ACT13" s="5"/>
      <c r="ACU13" s="5"/>
      <c r="ACV13" s="5"/>
      <c r="ACW13" s="5"/>
      <c r="ACX13" s="5"/>
      <c r="ACY13" s="5"/>
      <c r="ACZ13" s="5"/>
      <c r="ADA13" s="5"/>
      <c r="ADB13" s="5"/>
      <c r="ADC13" s="5"/>
      <c r="ADD13" s="5"/>
      <c r="ADE13" s="5"/>
      <c r="ADF13" s="5"/>
      <c r="ADG13" s="5"/>
      <c r="ADH13" s="5"/>
      <c r="ADI13" s="5"/>
      <c r="ADJ13" s="5"/>
      <c r="ADK13" s="5"/>
      <c r="ADL13" s="5"/>
      <c r="ADM13" s="5"/>
      <c r="ADN13" s="5"/>
      <c r="ADO13" s="5"/>
      <c r="ADP13" s="5"/>
      <c r="ADQ13" s="5"/>
      <c r="ADR13" s="5"/>
      <c r="ADS13" s="5"/>
      <c r="ADT13" s="5"/>
      <c r="ADU13" s="5"/>
      <c r="ADV13" s="5"/>
      <c r="ADW13" s="5"/>
      <c r="ADX13" s="5"/>
      <c r="ADY13" s="5"/>
      <c r="ADZ13" s="5"/>
      <c r="AEA13" s="5"/>
      <c r="AEB13" s="5"/>
      <c r="AEC13" s="5"/>
      <c r="AED13" s="5"/>
      <c r="AEE13" s="5"/>
      <c r="AEF13" s="5"/>
      <c r="AEG13" s="5"/>
      <c r="AEH13" s="5"/>
      <c r="AEI13" s="5"/>
      <c r="AEJ13" s="5"/>
      <c r="AEK13" s="5"/>
      <c r="AEL13" s="5"/>
      <c r="AEM13" s="5"/>
      <c r="AEN13" s="5"/>
      <c r="AEO13" s="5"/>
      <c r="AEP13" s="5"/>
      <c r="AEQ13" s="5"/>
      <c r="AER13" s="5"/>
      <c r="AES13" s="5"/>
      <c r="AET13" s="5"/>
      <c r="AEU13" s="5"/>
      <c r="AEV13" s="5"/>
      <c r="AEW13" s="5"/>
      <c r="AEX13" s="5"/>
      <c r="AEY13" s="5"/>
      <c r="AEZ13" s="5"/>
      <c r="AFA13" s="5"/>
      <c r="AFB13" s="5"/>
      <c r="AFC13" s="5"/>
      <c r="AFD13" s="5"/>
      <c r="AFE13" s="5"/>
      <c r="AFF13" s="5"/>
      <c r="AFG13" s="5"/>
      <c r="AFH13" s="5"/>
      <c r="AFI13" s="5"/>
      <c r="AFJ13" s="5"/>
      <c r="AFK13" s="5"/>
      <c r="AFL13" s="5"/>
      <c r="AFM13" s="5"/>
      <c r="AFN13" s="5"/>
      <c r="AFO13" s="5"/>
      <c r="AFP13" s="5"/>
      <c r="AFQ13" s="5"/>
      <c r="AFR13" s="5"/>
      <c r="AFS13" s="5"/>
      <c r="AFT13" s="5"/>
      <c r="AFU13" s="5"/>
      <c r="AFV13" s="5"/>
      <c r="AFW13" s="5"/>
      <c r="AFX13" s="5"/>
      <c r="AFY13" s="5"/>
      <c r="AFZ13" s="5"/>
      <c r="AGA13" s="5"/>
      <c r="AGB13" s="5"/>
      <c r="AGC13" s="5"/>
      <c r="AGD13" s="5"/>
      <c r="AGE13" s="5"/>
      <c r="AGF13" s="5"/>
      <c r="AGG13" s="5"/>
      <c r="AGH13" s="5"/>
      <c r="AGI13" s="5"/>
      <c r="AGJ13" s="5"/>
      <c r="AGK13" s="5"/>
      <c r="AGL13" s="5"/>
      <c r="AGM13" s="5"/>
      <c r="AGN13" s="5"/>
      <c r="AGO13" s="5"/>
      <c r="AGP13" s="5"/>
      <c r="AGQ13" s="5"/>
      <c r="AGR13" s="5"/>
      <c r="AGS13" s="5"/>
      <c r="AGT13" s="5"/>
      <c r="AGU13" s="5"/>
      <c r="AGV13" s="5"/>
      <c r="AGW13" s="5"/>
      <c r="AGX13" s="5"/>
      <c r="AGY13" s="5"/>
      <c r="AGZ13" s="5"/>
      <c r="AHA13" s="5"/>
      <c r="AHB13" s="5"/>
      <c r="AHC13" s="5"/>
      <c r="AHD13" s="5"/>
      <c r="AHE13" s="5"/>
      <c r="AHF13" s="5"/>
      <c r="AHG13" s="5"/>
      <c r="AHH13" s="5"/>
      <c r="AHI13" s="5"/>
      <c r="AHJ13" s="5"/>
      <c r="AHK13" s="5"/>
      <c r="AHL13" s="5"/>
      <c r="AHM13" s="5"/>
      <c r="AHN13" s="5"/>
      <c r="AHO13" s="5"/>
      <c r="AHP13" s="5"/>
      <c r="AHQ13" s="5"/>
      <c r="AHR13" s="5"/>
      <c r="AHS13" s="5"/>
      <c r="AHT13" s="5"/>
      <c r="AHU13" s="5"/>
      <c r="AHV13" s="5"/>
      <c r="AHW13" s="5"/>
      <c r="AHX13" s="5"/>
      <c r="AHY13" s="5"/>
      <c r="AHZ13" s="5"/>
      <c r="AIA13" s="5"/>
      <c r="AIB13" s="5"/>
      <c r="AIC13" s="5"/>
      <c r="AID13" s="5"/>
      <c r="AIE13" s="5"/>
      <c r="AIF13" s="5"/>
      <c r="AIG13" s="5"/>
      <c r="AIH13" s="5"/>
      <c r="AII13" s="5"/>
      <c r="AIJ13" s="5"/>
      <c r="AIK13" s="5"/>
      <c r="AIL13" s="5"/>
      <c r="AIM13" s="5"/>
      <c r="AIN13" s="5"/>
      <c r="AIO13" s="5"/>
      <c r="AIP13" s="5"/>
      <c r="AIQ13" s="5"/>
      <c r="AIR13" s="5"/>
      <c r="AIS13" s="5"/>
      <c r="AIT13" s="5"/>
      <c r="AIU13" s="5"/>
      <c r="AIV13" s="5"/>
      <c r="AIW13" s="5"/>
      <c r="AIX13" s="5"/>
      <c r="AIY13" s="5"/>
      <c r="AIZ13" s="5"/>
      <c r="AJA13" s="5"/>
      <c r="AJB13" s="5"/>
      <c r="AJC13" s="5"/>
      <c r="AJD13" s="5"/>
      <c r="AJE13" s="5"/>
      <c r="AJF13" s="5"/>
      <c r="AJG13" s="5"/>
      <c r="AJH13" s="5"/>
      <c r="AJI13" s="5"/>
      <c r="AJJ13" s="5"/>
      <c r="AJK13" s="5"/>
      <c r="AJL13" s="5"/>
      <c r="AJM13" s="5"/>
      <c r="AJN13" s="5"/>
      <c r="AJO13" s="5"/>
      <c r="AJP13" s="5"/>
      <c r="AJQ13" s="5"/>
      <c r="AJR13" s="5"/>
      <c r="AJS13" s="5"/>
      <c r="AJT13" s="5"/>
      <c r="AJU13" s="5"/>
      <c r="AJV13" s="5"/>
      <c r="AJW13" s="5"/>
      <c r="AJX13" s="5"/>
      <c r="AJY13" s="5"/>
      <c r="AJZ13" s="5"/>
      <c r="AKA13" s="5"/>
      <c r="AKB13" s="5"/>
      <c r="AKC13" s="5"/>
      <c r="AKD13" s="5"/>
      <c r="AKE13" s="5"/>
      <c r="AKF13" s="5"/>
      <c r="AKG13" s="5"/>
      <c r="AKH13" s="5"/>
      <c r="AKI13" s="5"/>
      <c r="AKJ13" s="5"/>
      <c r="AKK13" s="5"/>
      <c r="AKL13" s="5"/>
      <c r="AKM13" s="5"/>
      <c r="AKN13" s="5"/>
      <c r="AKO13" s="5"/>
      <c r="AKP13" s="5"/>
      <c r="AKQ13" s="5"/>
      <c r="AKR13" s="5"/>
      <c r="AKS13" s="5"/>
      <c r="AKT13" s="5"/>
      <c r="AKU13" s="5"/>
      <c r="AKV13" s="5"/>
      <c r="AKW13" s="5"/>
      <c r="AKX13" s="5"/>
      <c r="AKY13" s="5"/>
      <c r="AKZ13" s="5"/>
      <c r="ALA13" s="5"/>
      <c r="ALB13" s="5"/>
      <c r="ALC13" s="5"/>
      <c r="ALD13" s="5"/>
      <c r="ALE13" s="5"/>
      <c r="ALF13" s="5"/>
      <c r="ALG13" s="5"/>
      <c r="ALH13" s="5"/>
      <c r="ALI13" s="5"/>
      <c r="ALJ13" s="5"/>
      <c r="ALK13" s="5"/>
      <c r="ALL13" s="5"/>
      <c r="ALM13" s="5"/>
      <c r="ALN13" s="5"/>
      <c r="ALO13" s="5"/>
      <c r="ALP13" s="5"/>
      <c r="ALQ13" s="5"/>
      <c r="ALR13" s="5"/>
      <c r="ALS13" s="5"/>
      <c r="ALT13" s="5"/>
      <c r="ALU13" s="5"/>
      <c r="ALV13" s="5"/>
      <c r="ALW13" s="5"/>
      <c r="ALX13" s="5"/>
    </row>
  </sheetData>
  <mergeCells count="1">
    <mergeCell ref="B7:F7"/>
  </mergeCells>
  <pageMargins left="0.70866141732283472" right="0.70866141732283472" top="0.74803149606299213" bottom="0.74803149606299213" header="0.31496062992125984" footer="0.31496062992125984"/>
  <pageSetup paperSize="9" scale="95" firstPageNumber="51" orientation="portrait" r:id="rId1"/>
  <headerFooter>
    <oddHeader>&amp;LProjekt: VATROGASNI DOM ŠKRLJEVO
Troškovnik Građevinsko obrtničkih radova</oddHeader>
    <oddFooter>&amp;LZagreb, listopad 2018.&amp;R&amp;P od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theme="4" tint="0.39997558519241921"/>
  </sheetPr>
  <dimension ref="A1:ALT62"/>
  <sheetViews>
    <sheetView view="pageBreakPreview" topLeftCell="A52" zoomScaleNormal="100" zoomScaleSheetLayoutView="100" workbookViewId="0">
      <selection activeCell="K64" sqref="K64"/>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08" width="9.140625" style="16" customWidth="1"/>
    <col min="1009" max="16384" width="7.42578125" style="5"/>
  </cols>
  <sheetData>
    <row r="1" spans="1:6" ht="25.5">
      <c r="A1" s="74" t="s">
        <v>12</v>
      </c>
      <c r="B1" s="75" t="s">
        <v>13</v>
      </c>
      <c r="C1" s="58" t="s">
        <v>317</v>
      </c>
      <c r="D1" s="76" t="s">
        <v>14</v>
      </c>
      <c r="E1" s="76" t="s">
        <v>319</v>
      </c>
      <c r="F1" s="76" t="s">
        <v>318</v>
      </c>
    </row>
    <row r="2" spans="1:6">
      <c r="A2" s="17"/>
      <c r="B2" s="18"/>
      <c r="C2" s="19"/>
      <c r="D2" s="59"/>
      <c r="E2" s="59"/>
      <c r="F2" s="59"/>
    </row>
    <row r="3" spans="1:6" s="16" customFormat="1">
      <c r="A3" s="20" t="s">
        <v>252</v>
      </c>
      <c r="B3" s="21" t="s">
        <v>222</v>
      </c>
      <c r="C3" s="22"/>
      <c r="D3" s="60"/>
      <c r="E3" s="60"/>
      <c r="F3" s="60"/>
    </row>
    <row r="4" spans="1:6" s="16" customFormat="1">
      <c r="A4" s="20"/>
      <c r="B4" s="21"/>
      <c r="C4" s="22"/>
      <c r="D4" s="60"/>
      <c r="E4" s="60"/>
      <c r="F4" s="60"/>
    </row>
    <row r="5" spans="1:6">
      <c r="A5" s="20" t="s">
        <v>221</v>
      </c>
      <c r="B5" s="21" t="s">
        <v>223</v>
      </c>
      <c r="C5" s="22"/>
      <c r="D5" s="60"/>
      <c r="E5" s="60"/>
      <c r="F5" s="60"/>
    </row>
    <row r="6" spans="1:6" s="16" customFormat="1">
      <c r="A6" s="20"/>
      <c r="B6" s="25"/>
      <c r="C6" s="22"/>
      <c r="D6" s="60"/>
      <c r="E6" s="60"/>
      <c r="F6" s="60"/>
    </row>
    <row r="7" spans="1:6" s="16" customFormat="1" ht="42.75" customHeight="1">
      <c r="A7" s="20"/>
      <c r="B7" s="1241" t="s">
        <v>129</v>
      </c>
      <c r="C7" s="1242"/>
      <c r="D7" s="1242"/>
      <c r="E7" s="1242"/>
      <c r="F7" s="1243"/>
    </row>
    <row r="8" spans="1:6">
      <c r="B8" s="21"/>
      <c r="C8" s="38"/>
      <c r="D8" s="65"/>
      <c r="E8" s="65"/>
      <c r="F8" s="65"/>
    </row>
    <row r="9" spans="1:6">
      <c r="A9" s="33" t="str">
        <f>$A$5&amp;1</f>
        <v>D.1.1</v>
      </c>
      <c r="B9" s="39" t="s">
        <v>225</v>
      </c>
      <c r="C9" s="40"/>
      <c r="D9" s="66"/>
      <c r="E9" s="66"/>
      <c r="F9" s="66"/>
    </row>
    <row r="10" spans="1:6" ht="51">
      <c r="A10" s="34"/>
      <c r="B10" s="41" t="s">
        <v>224</v>
      </c>
      <c r="C10" s="35"/>
      <c r="D10" s="67"/>
      <c r="E10" s="67"/>
      <c r="F10" s="67"/>
    </row>
    <row r="11" spans="1:6" s="16" customFormat="1">
      <c r="A11" s="36"/>
      <c r="B11" s="42" t="s">
        <v>226</v>
      </c>
      <c r="C11" s="37" t="s">
        <v>114</v>
      </c>
      <c r="D11" s="440">
        <f>SUM(D22:D27)</f>
        <v>13</v>
      </c>
      <c r="E11" s="68"/>
      <c r="F11" s="68">
        <f>D11*E11</f>
        <v>0</v>
      </c>
    </row>
    <row r="12" spans="1:6" s="470" customFormat="1">
      <c r="A12" s="521" t="str">
        <f>$A$5&amp;(RIGHT(A9,1)+1)</f>
        <v>D.1.2</v>
      </c>
      <c r="B12" s="573" t="s">
        <v>227</v>
      </c>
      <c r="C12" s="545"/>
      <c r="D12" s="546"/>
      <c r="E12" s="546"/>
      <c r="F12" s="546"/>
    </row>
    <row r="13" spans="1:6" s="470" customFormat="1" ht="51">
      <c r="A13" s="524"/>
      <c r="B13" s="572" t="s">
        <v>228</v>
      </c>
      <c r="C13" s="526"/>
      <c r="D13" s="441"/>
      <c r="E13" s="441"/>
      <c r="F13" s="441"/>
    </row>
    <row r="14" spans="1:6" s="470" customFormat="1">
      <c r="A14" s="528"/>
      <c r="B14" s="568" t="s">
        <v>229</v>
      </c>
      <c r="C14" s="530" t="s">
        <v>114</v>
      </c>
      <c r="D14" s="440">
        <f>SUM(D30:D33)</f>
        <v>170</v>
      </c>
      <c r="E14" s="440"/>
      <c r="F14" s="440">
        <f>D14*E14</f>
        <v>0</v>
      </c>
    </row>
    <row r="15" spans="1:6" s="16" customFormat="1">
      <c r="A15" s="521" t="str">
        <f>$A$5&amp;(RIGHT(A12,1)+1)</f>
        <v>D.1.3</v>
      </c>
      <c r="B15" s="573" t="s">
        <v>230</v>
      </c>
      <c r="C15" s="545"/>
      <c r="D15" s="546"/>
      <c r="E15" s="546"/>
      <c r="F15" s="546"/>
    </row>
    <row r="16" spans="1:6" s="16" customFormat="1" ht="38.25">
      <c r="A16" s="524"/>
      <c r="B16" s="572" t="s">
        <v>231</v>
      </c>
      <c r="C16" s="526"/>
      <c r="D16" s="441"/>
      <c r="E16" s="441"/>
      <c r="F16" s="441"/>
    </row>
    <row r="17" spans="1:6" s="16" customFormat="1">
      <c r="A17" s="528"/>
      <c r="B17" s="568" t="s">
        <v>232</v>
      </c>
      <c r="C17" s="530" t="s">
        <v>114</v>
      </c>
      <c r="D17" s="440">
        <f>SUM(D36:D37)</f>
        <v>500</v>
      </c>
      <c r="E17" s="440"/>
      <c r="F17" s="440">
        <f>D17*E17</f>
        <v>0</v>
      </c>
    </row>
    <row r="18" spans="1:6" s="16" customFormat="1">
      <c r="A18" s="521" t="s">
        <v>1986</v>
      </c>
      <c r="B18" s="573" t="s">
        <v>233</v>
      </c>
      <c r="C18" s="545"/>
      <c r="D18" s="546"/>
      <c r="E18" s="546"/>
      <c r="F18" s="546"/>
    </row>
    <row r="19" spans="1:6" s="16" customFormat="1" ht="89.25">
      <c r="A19" s="524"/>
      <c r="B19" s="572" t="s">
        <v>234</v>
      </c>
      <c r="C19" s="526"/>
      <c r="D19" s="441"/>
      <c r="E19" s="441"/>
      <c r="F19" s="441"/>
    </row>
    <row r="20" spans="1:6" s="16" customFormat="1">
      <c r="A20" s="524"/>
      <c r="B20" s="572" t="s">
        <v>235</v>
      </c>
      <c r="C20" s="526"/>
      <c r="D20" s="441"/>
      <c r="E20" s="441"/>
      <c r="F20" s="441"/>
    </row>
    <row r="21" spans="1:6" s="16" customFormat="1">
      <c r="A21" s="524"/>
      <c r="B21" s="594" t="s">
        <v>236</v>
      </c>
      <c r="C21" s="526"/>
      <c r="D21" s="441"/>
      <c r="E21" s="441"/>
      <c r="F21" s="441"/>
    </row>
    <row r="22" spans="1:6" s="16" customFormat="1">
      <c r="A22" s="524"/>
      <c r="B22" s="572" t="s">
        <v>237</v>
      </c>
      <c r="C22" s="526" t="s">
        <v>114</v>
      </c>
      <c r="D22" s="441">
        <v>4</v>
      </c>
      <c r="E22" s="441"/>
      <c r="F22" s="441">
        <f t="shared" ref="F22:F27" si="0">D22*E22</f>
        <v>0</v>
      </c>
    </row>
    <row r="23" spans="1:6" s="16" customFormat="1">
      <c r="A23" s="524"/>
      <c r="B23" s="572" t="s">
        <v>363</v>
      </c>
      <c r="C23" s="526" t="s">
        <v>114</v>
      </c>
      <c r="D23" s="441">
        <v>2</v>
      </c>
      <c r="E23" s="441"/>
      <c r="F23" s="441">
        <f t="shared" si="0"/>
        <v>0</v>
      </c>
    </row>
    <row r="24" spans="1:6" s="16" customFormat="1">
      <c r="A24" s="524"/>
      <c r="B24" s="572" t="s">
        <v>238</v>
      </c>
      <c r="C24" s="526" t="s">
        <v>114</v>
      </c>
      <c r="D24" s="441">
        <v>2</v>
      </c>
      <c r="E24" s="441"/>
      <c r="F24" s="441">
        <f t="shared" si="0"/>
        <v>0</v>
      </c>
    </row>
    <row r="25" spans="1:6" s="16" customFormat="1">
      <c r="A25" s="524"/>
      <c r="B25" s="572" t="s">
        <v>239</v>
      </c>
      <c r="C25" s="526" t="s">
        <v>114</v>
      </c>
      <c r="D25" s="441">
        <v>2</v>
      </c>
      <c r="E25" s="441"/>
      <c r="F25" s="441">
        <f t="shared" si="0"/>
        <v>0</v>
      </c>
    </row>
    <row r="26" spans="1:6" s="16" customFormat="1">
      <c r="A26" s="524"/>
      <c r="B26" s="572" t="s">
        <v>240</v>
      </c>
      <c r="C26" s="526" t="s">
        <v>114</v>
      </c>
      <c r="D26" s="441">
        <v>2</v>
      </c>
      <c r="E26" s="441"/>
      <c r="F26" s="441">
        <f t="shared" si="0"/>
        <v>0</v>
      </c>
    </row>
    <row r="27" spans="1:6" s="16" customFormat="1">
      <c r="A27" s="524"/>
      <c r="B27" s="572" t="s">
        <v>241</v>
      </c>
      <c r="C27" s="526" t="s">
        <v>114</v>
      </c>
      <c r="D27" s="441">
        <v>1</v>
      </c>
      <c r="E27" s="441"/>
      <c r="F27" s="441">
        <f t="shared" si="0"/>
        <v>0</v>
      </c>
    </row>
    <row r="28" spans="1:6" s="16" customFormat="1">
      <c r="A28" s="524"/>
      <c r="B28" s="572"/>
      <c r="C28" s="526"/>
      <c r="D28" s="441"/>
      <c r="E28" s="441"/>
      <c r="F28" s="441"/>
    </row>
    <row r="29" spans="1:6" s="16" customFormat="1">
      <c r="A29" s="524"/>
      <c r="B29" s="594" t="s">
        <v>242</v>
      </c>
      <c r="C29" s="526"/>
      <c r="D29" s="441"/>
      <c r="E29" s="441"/>
      <c r="F29" s="441"/>
    </row>
    <row r="30" spans="1:6" s="16" customFormat="1">
      <c r="A30" s="595"/>
      <c r="B30" s="572" t="s">
        <v>243</v>
      </c>
      <c r="C30" s="526" t="s">
        <v>114</v>
      </c>
      <c r="D30" s="441">
        <v>50</v>
      </c>
      <c r="E30" s="441"/>
      <c r="F30" s="441">
        <f>D30*E30</f>
        <v>0</v>
      </c>
    </row>
    <row r="31" spans="1:6">
      <c r="A31" s="524"/>
      <c r="B31" s="572" t="s">
        <v>244</v>
      </c>
      <c r="C31" s="526" t="s">
        <v>114</v>
      </c>
      <c r="D31" s="441">
        <v>50</v>
      </c>
      <c r="E31" s="441"/>
      <c r="F31" s="441">
        <f t="shared" ref="F31:F37" si="1">D31*E31</f>
        <v>0</v>
      </c>
    </row>
    <row r="32" spans="1:6">
      <c r="A32" s="524"/>
      <c r="B32" s="572" t="s">
        <v>245</v>
      </c>
      <c r="C32" s="526" t="s">
        <v>114</v>
      </c>
      <c r="D32" s="441">
        <v>20</v>
      </c>
      <c r="E32" s="441"/>
      <c r="F32" s="441">
        <f t="shared" si="1"/>
        <v>0</v>
      </c>
    </row>
    <row r="33" spans="1:1008">
      <c r="A33" s="524"/>
      <c r="B33" s="572" t="s">
        <v>246</v>
      </c>
      <c r="C33" s="526" t="s">
        <v>114</v>
      </c>
      <c r="D33" s="441">
        <v>50</v>
      </c>
      <c r="E33" s="441"/>
      <c r="F33" s="441">
        <f t="shared" si="1"/>
        <v>0</v>
      </c>
    </row>
    <row r="34" spans="1:1008">
      <c r="A34" s="524"/>
      <c r="B34" s="572"/>
      <c r="C34" s="554"/>
      <c r="D34" s="596"/>
      <c r="E34" s="441"/>
      <c r="F34" s="596"/>
    </row>
    <row r="35" spans="1:1008">
      <c r="A35" s="524"/>
      <c r="B35" s="594" t="s">
        <v>247</v>
      </c>
      <c r="C35" s="554"/>
      <c r="D35" s="596"/>
      <c r="E35" s="441"/>
      <c r="F35" s="596"/>
    </row>
    <row r="36" spans="1:1008">
      <c r="A36" s="524"/>
      <c r="B36" s="572" t="s">
        <v>248</v>
      </c>
      <c r="C36" s="526" t="s">
        <v>114</v>
      </c>
      <c r="D36" s="441">
        <v>200</v>
      </c>
      <c r="E36" s="441"/>
      <c r="F36" s="441">
        <f t="shared" si="1"/>
        <v>0</v>
      </c>
    </row>
    <row r="37" spans="1:1008">
      <c r="A37" s="528"/>
      <c r="B37" s="568" t="s">
        <v>249</v>
      </c>
      <c r="C37" s="530" t="s">
        <v>114</v>
      </c>
      <c r="D37" s="440">
        <v>300</v>
      </c>
      <c r="E37" s="440"/>
      <c r="F37" s="440">
        <f t="shared" si="1"/>
        <v>0</v>
      </c>
    </row>
    <row r="38" spans="1:1008">
      <c r="A38" s="584"/>
      <c r="B38" s="589"/>
      <c r="C38" s="586"/>
      <c r="D38" s="587"/>
      <c r="E38" s="588"/>
      <c r="F38" s="588"/>
    </row>
    <row r="39" spans="1:1008">
      <c r="A39" s="577" t="s">
        <v>259</v>
      </c>
      <c r="B39" s="578" t="s">
        <v>253</v>
      </c>
      <c r="C39" s="579"/>
      <c r="D39" s="580"/>
      <c r="E39" s="581"/>
      <c r="F39" s="582"/>
    </row>
    <row r="40" spans="1:1008">
      <c r="A40" s="521" t="str">
        <f>$A$39&amp;1</f>
        <v>D.2.1</v>
      </c>
      <c r="B40" s="573" t="s">
        <v>250</v>
      </c>
      <c r="C40" s="570"/>
      <c r="D40" s="571"/>
      <c r="E40" s="571"/>
      <c r="F40" s="571"/>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5"/>
      <c r="NC40" s="5"/>
      <c r="ND40" s="5"/>
      <c r="NE40" s="5"/>
      <c r="NF40" s="5"/>
      <c r="NG40" s="5"/>
      <c r="NH40" s="5"/>
      <c r="NI40" s="5"/>
      <c r="NJ40" s="5"/>
      <c r="NK40" s="5"/>
      <c r="NL40" s="5"/>
      <c r="NM40" s="5"/>
      <c r="NN40" s="5"/>
      <c r="NO40" s="5"/>
      <c r="NP40" s="5"/>
      <c r="NQ40" s="5"/>
      <c r="NR40" s="5"/>
      <c r="NS40" s="5"/>
      <c r="NT40" s="5"/>
      <c r="NU40" s="5"/>
      <c r="NV40" s="5"/>
      <c r="NW40" s="5"/>
      <c r="NX40" s="5"/>
      <c r="NY40" s="5"/>
      <c r="NZ40" s="5"/>
      <c r="OA40" s="5"/>
      <c r="OB40" s="5"/>
      <c r="OC40" s="5"/>
      <c r="OD40" s="5"/>
      <c r="OE40" s="5"/>
      <c r="OF40" s="5"/>
      <c r="OG40" s="5"/>
      <c r="OH40" s="5"/>
      <c r="OI40" s="5"/>
      <c r="OJ40" s="5"/>
      <c r="OK40" s="5"/>
      <c r="OL40" s="5"/>
      <c r="OM40" s="5"/>
      <c r="ON40" s="5"/>
      <c r="OO40" s="5"/>
      <c r="OP40" s="5"/>
      <c r="OQ40" s="5"/>
      <c r="OR40" s="5"/>
      <c r="OS40" s="5"/>
      <c r="OT40" s="5"/>
      <c r="OU40" s="5"/>
      <c r="OV40" s="5"/>
      <c r="OW40" s="5"/>
      <c r="OX40" s="5"/>
      <c r="OY40" s="5"/>
      <c r="OZ40" s="5"/>
      <c r="PA40" s="5"/>
      <c r="PB40" s="5"/>
      <c r="PC40" s="5"/>
      <c r="PD40" s="5"/>
      <c r="PE40" s="5"/>
      <c r="PF40" s="5"/>
      <c r="PG40" s="5"/>
      <c r="PH40" s="5"/>
      <c r="PI40" s="5"/>
      <c r="PJ40" s="5"/>
      <c r="PK40" s="5"/>
      <c r="PL40" s="5"/>
      <c r="PM40" s="5"/>
      <c r="PN40" s="5"/>
      <c r="PO40" s="5"/>
      <c r="PP40" s="5"/>
      <c r="PQ40" s="5"/>
      <c r="PR40" s="5"/>
      <c r="PS40" s="5"/>
      <c r="PT40" s="5"/>
      <c r="PU40" s="5"/>
      <c r="PV40" s="5"/>
      <c r="PW40" s="5"/>
      <c r="PX40" s="5"/>
      <c r="PY40" s="5"/>
      <c r="PZ40" s="5"/>
      <c r="QA40" s="5"/>
      <c r="QB40" s="5"/>
      <c r="QC40" s="5"/>
      <c r="QD40" s="5"/>
      <c r="QE40" s="5"/>
      <c r="QF40" s="5"/>
      <c r="QG40" s="5"/>
      <c r="QH40" s="5"/>
      <c r="QI40" s="5"/>
      <c r="QJ40" s="5"/>
      <c r="QK40" s="5"/>
      <c r="QL40" s="5"/>
      <c r="QM40" s="5"/>
      <c r="QN40" s="5"/>
      <c r="QO40" s="5"/>
      <c r="QP40" s="5"/>
      <c r="QQ40" s="5"/>
      <c r="QR40" s="5"/>
      <c r="QS40" s="5"/>
      <c r="QT40" s="5"/>
      <c r="QU40" s="5"/>
      <c r="QV40" s="5"/>
      <c r="QW40" s="5"/>
      <c r="QX40" s="5"/>
      <c r="QY40" s="5"/>
      <c r="QZ40" s="5"/>
      <c r="RA40" s="5"/>
      <c r="RB40" s="5"/>
      <c r="RC40" s="5"/>
      <c r="RD40" s="5"/>
      <c r="RE40" s="5"/>
      <c r="RF40" s="5"/>
      <c r="RG40" s="5"/>
      <c r="RH40" s="5"/>
      <c r="RI40" s="5"/>
      <c r="RJ40" s="5"/>
      <c r="RK40" s="5"/>
      <c r="RL40" s="5"/>
      <c r="RM40" s="5"/>
      <c r="RN40" s="5"/>
      <c r="RO40" s="5"/>
      <c r="RP40" s="5"/>
      <c r="RQ40" s="5"/>
      <c r="RR40" s="5"/>
      <c r="RS40" s="5"/>
      <c r="RT40" s="5"/>
      <c r="RU40" s="5"/>
      <c r="RV40" s="5"/>
      <c r="RW40" s="5"/>
      <c r="RX40" s="5"/>
      <c r="RY40" s="5"/>
      <c r="RZ40" s="5"/>
      <c r="SA40" s="5"/>
      <c r="SB40" s="5"/>
      <c r="SC40" s="5"/>
      <c r="SD40" s="5"/>
      <c r="SE40" s="5"/>
      <c r="SF40" s="5"/>
      <c r="SG40" s="5"/>
      <c r="SH40" s="5"/>
      <c r="SI40" s="5"/>
      <c r="SJ40" s="5"/>
      <c r="SK40" s="5"/>
      <c r="SL40" s="5"/>
      <c r="SM40" s="5"/>
      <c r="SN40" s="5"/>
      <c r="SO40" s="5"/>
      <c r="SP40" s="5"/>
      <c r="SQ40" s="5"/>
      <c r="SR40" s="5"/>
      <c r="SS40" s="5"/>
      <c r="ST40" s="5"/>
      <c r="SU40" s="5"/>
      <c r="SV40" s="5"/>
      <c r="SW40" s="5"/>
      <c r="SX40" s="5"/>
      <c r="SY40" s="5"/>
      <c r="SZ40" s="5"/>
      <c r="TA40" s="5"/>
      <c r="TB40" s="5"/>
      <c r="TC40" s="5"/>
      <c r="TD40" s="5"/>
      <c r="TE40" s="5"/>
      <c r="TF40" s="5"/>
      <c r="TG40" s="5"/>
      <c r="TH40" s="5"/>
      <c r="TI40" s="5"/>
      <c r="TJ40" s="5"/>
      <c r="TK40" s="5"/>
      <c r="TL40" s="5"/>
      <c r="TM40" s="5"/>
      <c r="TN40" s="5"/>
      <c r="TO40" s="5"/>
      <c r="TP40" s="5"/>
      <c r="TQ40" s="5"/>
      <c r="TR40" s="5"/>
      <c r="TS40" s="5"/>
      <c r="TT40" s="5"/>
      <c r="TU40" s="5"/>
      <c r="TV40" s="5"/>
      <c r="TW40" s="5"/>
      <c r="TX40" s="5"/>
      <c r="TY40" s="5"/>
      <c r="TZ40" s="5"/>
      <c r="UA40" s="5"/>
      <c r="UB40" s="5"/>
      <c r="UC40" s="5"/>
      <c r="UD40" s="5"/>
      <c r="UE40" s="5"/>
      <c r="UF40" s="5"/>
      <c r="UG40" s="5"/>
      <c r="UH40" s="5"/>
      <c r="UI40" s="5"/>
      <c r="UJ40" s="5"/>
      <c r="UK40" s="5"/>
      <c r="UL40" s="5"/>
      <c r="UM40" s="5"/>
      <c r="UN40" s="5"/>
      <c r="UO40" s="5"/>
      <c r="UP40" s="5"/>
      <c r="UQ40" s="5"/>
      <c r="UR40" s="5"/>
      <c r="US40" s="5"/>
      <c r="UT40" s="5"/>
      <c r="UU40" s="5"/>
      <c r="UV40" s="5"/>
      <c r="UW40" s="5"/>
      <c r="UX40" s="5"/>
      <c r="UY40" s="5"/>
      <c r="UZ40" s="5"/>
      <c r="VA40" s="5"/>
      <c r="VB40" s="5"/>
      <c r="VC40" s="5"/>
      <c r="VD40" s="5"/>
      <c r="VE40" s="5"/>
      <c r="VF40" s="5"/>
      <c r="VG40" s="5"/>
      <c r="VH40" s="5"/>
      <c r="VI40" s="5"/>
      <c r="VJ40" s="5"/>
      <c r="VK40" s="5"/>
      <c r="VL40" s="5"/>
      <c r="VM40" s="5"/>
      <c r="VN40" s="5"/>
      <c r="VO40" s="5"/>
      <c r="VP40" s="5"/>
      <c r="VQ40" s="5"/>
      <c r="VR40" s="5"/>
      <c r="VS40" s="5"/>
      <c r="VT40" s="5"/>
      <c r="VU40" s="5"/>
      <c r="VV40" s="5"/>
      <c r="VW40" s="5"/>
      <c r="VX40" s="5"/>
      <c r="VY40" s="5"/>
      <c r="VZ40" s="5"/>
      <c r="WA40" s="5"/>
      <c r="WB40" s="5"/>
      <c r="WC40" s="5"/>
      <c r="WD40" s="5"/>
      <c r="WE40" s="5"/>
      <c r="WF40" s="5"/>
      <c r="WG40" s="5"/>
      <c r="WH40" s="5"/>
      <c r="WI40" s="5"/>
      <c r="WJ40" s="5"/>
      <c r="WK40" s="5"/>
      <c r="WL40" s="5"/>
      <c r="WM40" s="5"/>
      <c r="WN40" s="5"/>
      <c r="WO40" s="5"/>
      <c r="WP40" s="5"/>
      <c r="WQ40" s="5"/>
      <c r="WR40" s="5"/>
      <c r="WS40" s="5"/>
      <c r="WT40" s="5"/>
      <c r="WU40" s="5"/>
      <c r="WV40" s="5"/>
      <c r="WW40" s="5"/>
      <c r="WX40" s="5"/>
      <c r="WY40" s="5"/>
      <c r="WZ40" s="5"/>
      <c r="XA40" s="5"/>
      <c r="XB40" s="5"/>
      <c r="XC40" s="5"/>
      <c r="XD40" s="5"/>
      <c r="XE40" s="5"/>
      <c r="XF40" s="5"/>
      <c r="XG40" s="5"/>
      <c r="XH40" s="5"/>
      <c r="XI40" s="5"/>
      <c r="XJ40" s="5"/>
      <c r="XK40" s="5"/>
      <c r="XL40" s="5"/>
      <c r="XM40" s="5"/>
      <c r="XN40" s="5"/>
      <c r="XO40" s="5"/>
      <c r="XP40" s="5"/>
      <c r="XQ40" s="5"/>
      <c r="XR40" s="5"/>
      <c r="XS40" s="5"/>
      <c r="XT40" s="5"/>
      <c r="XU40" s="5"/>
      <c r="XV40" s="5"/>
      <c r="XW40" s="5"/>
      <c r="XX40" s="5"/>
      <c r="XY40" s="5"/>
      <c r="XZ40" s="5"/>
      <c r="YA40" s="5"/>
      <c r="YB40" s="5"/>
      <c r="YC40" s="5"/>
      <c r="YD40" s="5"/>
      <c r="YE40" s="5"/>
      <c r="YF40" s="5"/>
      <c r="YG40" s="5"/>
      <c r="YH40" s="5"/>
      <c r="YI40" s="5"/>
      <c r="YJ40" s="5"/>
      <c r="YK40" s="5"/>
      <c r="YL40" s="5"/>
      <c r="YM40" s="5"/>
      <c r="YN40" s="5"/>
      <c r="YO40" s="5"/>
      <c r="YP40" s="5"/>
      <c r="YQ40" s="5"/>
      <c r="YR40" s="5"/>
      <c r="YS40" s="5"/>
      <c r="YT40" s="5"/>
      <c r="YU40" s="5"/>
      <c r="YV40" s="5"/>
      <c r="YW40" s="5"/>
      <c r="YX40" s="5"/>
      <c r="YY40" s="5"/>
      <c r="YZ40" s="5"/>
      <c r="ZA40" s="5"/>
      <c r="ZB40" s="5"/>
      <c r="ZC40" s="5"/>
      <c r="ZD40" s="5"/>
      <c r="ZE40" s="5"/>
      <c r="ZF40" s="5"/>
      <c r="ZG40" s="5"/>
      <c r="ZH40" s="5"/>
      <c r="ZI40" s="5"/>
      <c r="ZJ40" s="5"/>
      <c r="ZK40" s="5"/>
      <c r="ZL40" s="5"/>
      <c r="ZM40" s="5"/>
      <c r="ZN40" s="5"/>
      <c r="ZO40" s="5"/>
      <c r="ZP40" s="5"/>
      <c r="ZQ40" s="5"/>
      <c r="ZR40" s="5"/>
      <c r="ZS40" s="5"/>
      <c r="ZT40" s="5"/>
      <c r="ZU40" s="5"/>
      <c r="ZV40" s="5"/>
      <c r="ZW40" s="5"/>
      <c r="ZX40" s="5"/>
      <c r="ZY40" s="5"/>
      <c r="ZZ40" s="5"/>
      <c r="AAA40" s="5"/>
      <c r="AAB40" s="5"/>
      <c r="AAC40" s="5"/>
      <c r="AAD40" s="5"/>
      <c r="AAE40" s="5"/>
      <c r="AAF40" s="5"/>
      <c r="AAG40" s="5"/>
      <c r="AAH40" s="5"/>
      <c r="AAI40" s="5"/>
      <c r="AAJ40" s="5"/>
      <c r="AAK40" s="5"/>
      <c r="AAL40" s="5"/>
      <c r="AAM40" s="5"/>
      <c r="AAN40" s="5"/>
      <c r="AAO40" s="5"/>
      <c r="AAP40" s="5"/>
      <c r="AAQ40" s="5"/>
      <c r="AAR40" s="5"/>
      <c r="AAS40" s="5"/>
      <c r="AAT40" s="5"/>
      <c r="AAU40" s="5"/>
      <c r="AAV40" s="5"/>
      <c r="AAW40" s="5"/>
      <c r="AAX40" s="5"/>
      <c r="AAY40" s="5"/>
      <c r="AAZ40" s="5"/>
      <c r="ABA40" s="5"/>
      <c r="ABB40" s="5"/>
      <c r="ABC40" s="5"/>
      <c r="ABD40" s="5"/>
      <c r="ABE40" s="5"/>
      <c r="ABF40" s="5"/>
      <c r="ABG40" s="5"/>
      <c r="ABH40" s="5"/>
      <c r="ABI40" s="5"/>
      <c r="ABJ40" s="5"/>
      <c r="ABK40" s="5"/>
      <c r="ABL40" s="5"/>
      <c r="ABM40" s="5"/>
      <c r="ABN40" s="5"/>
      <c r="ABO40" s="5"/>
      <c r="ABP40" s="5"/>
      <c r="ABQ40" s="5"/>
      <c r="ABR40" s="5"/>
      <c r="ABS40" s="5"/>
      <c r="ABT40" s="5"/>
      <c r="ABU40" s="5"/>
      <c r="ABV40" s="5"/>
      <c r="ABW40" s="5"/>
      <c r="ABX40" s="5"/>
      <c r="ABY40" s="5"/>
      <c r="ABZ40" s="5"/>
      <c r="ACA40" s="5"/>
      <c r="ACB40" s="5"/>
      <c r="ACC40" s="5"/>
      <c r="ACD40" s="5"/>
      <c r="ACE40" s="5"/>
      <c r="ACF40" s="5"/>
      <c r="ACG40" s="5"/>
      <c r="ACH40" s="5"/>
      <c r="ACI40" s="5"/>
      <c r="ACJ40" s="5"/>
      <c r="ACK40" s="5"/>
      <c r="ACL40" s="5"/>
      <c r="ACM40" s="5"/>
      <c r="ACN40" s="5"/>
      <c r="ACO40" s="5"/>
      <c r="ACP40" s="5"/>
      <c r="ACQ40" s="5"/>
      <c r="ACR40" s="5"/>
      <c r="ACS40" s="5"/>
      <c r="ACT40" s="5"/>
      <c r="ACU40" s="5"/>
      <c r="ACV40" s="5"/>
      <c r="ACW40" s="5"/>
      <c r="ACX40" s="5"/>
      <c r="ACY40" s="5"/>
      <c r="ACZ40" s="5"/>
      <c r="ADA40" s="5"/>
      <c r="ADB40" s="5"/>
      <c r="ADC40" s="5"/>
      <c r="ADD40" s="5"/>
      <c r="ADE40" s="5"/>
      <c r="ADF40" s="5"/>
      <c r="ADG40" s="5"/>
      <c r="ADH40" s="5"/>
      <c r="ADI40" s="5"/>
      <c r="ADJ40" s="5"/>
      <c r="ADK40" s="5"/>
      <c r="ADL40" s="5"/>
      <c r="ADM40" s="5"/>
      <c r="ADN40" s="5"/>
      <c r="ADO40" s="5"/>
      <c r="ADP40" s="5"/>
      <c r="ADQ40" s="5"/>
      <c r="ADR40" s="5"/>
      <c r="ADS40" s="5"/>
      <c r="ADT40" s="5"/>
      <c r="ADU40" s="5"/>
      <c r="ADV40" s="5"/>
      <c r="ADW40" s="5"/>
      <c r="ADX40" s="5"/>
      <c r="ADY40" s="5"/>
      <c r="ADZ40" s="5"/>
      <c r="AEA40" s="5"/>
      <c r="AEB40" s="5"/>
      <c r="AEC40" s="5"/>
      <c r="AED40" s="5"/>
      <c r="AEE40" s="5"/>
      <c r="AEF40" s="5"/>
      <c r="AEG40" s="5"/>
      <c r="AEH40" s="5"/>
      <c r="AEI40" s="5"/>
      <c r="AEJ40" s="5"/>
      <c r="AEK40" s="5"/>
      <c r="AEL40" s="5"/>
      <c r="AEM40" s="5"/>
      <c r="AEN40" s="5"/>
      <c r="AEO40" s="5"/>
      <c r="AEP40" s="5"/>
      <c r="AEQ40" s="5"/>
      <c r="AER40" s="5"/>
      <c r="AES40" s="5"/>
      <c r="AET40" s="5"/>
      <c r="AEU40" s="5"/>
      <c r="AEV40" s="5"/>
      <c r="AEW40" s="5"/>
      <c r="AEX40" s="5"/>
      <c r="AEY40" s="5"/>
      <c r="AEZ40" s="5"/>
      <c r="AFA40" s="5"/>
      <c r="AFB40" s="5"/>
      <c r="AFC40" s="5"/>
      <c r="AFD40" s="5"/>
      <c r="AFE40" s="5"/>
      <c r="AFF40" s="5"/>
      <c r="AFG40" s="5"/>
      <c r="AFH40" s="5"/>
      <c r="AFI40" s="5"/>
      <c r="AFJ40" s="5"/>
      <c r="AFK40" s="5"/>
      <c r="AFL40" s="5"/>
      <c r="AFM40" s="5"/>
      <c r="AFN40" s="5"/>
      <c r="AFO40" s="5"/>
      <c r="AFP40" s="5"/>
      <c r="AFQ40" s="5"/>
      <c r="AFR40" s="5"/>
      <c r="AFS40" s="5"/>
      <c r="AFT40" s="5"/>
      <c r="AFU40" s="5"/>
      <c r="AFV40" s="5"/>
      <c r="AFW40" s="5"/>
      <c r="AFX40" s="5"/>
      <c r="AFY40" s="5"/>
      <c r="AFZ40" s="5"/>
      <c r="AGA40" s="5"/>
      <c r="AGB40" s="5"/>
      <c r="AGC40" s="5"/>
      <c r="AGD40" s="5"/>
      <c r="AGE40" s="5"/>
      <c r="AGF40" s="5"/>
      <c r="AGG40" s="5"/>
      <c r="AGH40" s="5"/>
      <c r="AGI40" s="5"/>
      <c r="AGJ40" s="5"/>
      <c r="AGK40" s="5"/>
      <c r="AGL40" s="5"/>
      <c r="AGM40" s="5"/>
      <c r="AGN40" s="5"/>
      <c r="AGO40" s="5"/>
      <c r="AGP40" s="5"/>
      <c r="AGQ40" s="5"/>
      <c r="AGR40" s="5"/>
      <c r="AGS40" s="5"/>
      <c r="AGT40" s="5"/>
      <c r="AGU40" s="5"/>
      <c r="AGV40" s="5"/>
      <c r="AGW40" s="5"/>
      <c r="AGX40" s="5"/>
      <c r="AGY40" s="5"/>
      <c r="AGZ40" s="5"/>
      <c r="AHA40" s="5"/>
      <c r="AHB40" s="5"/>
      <c r="AHC40" s="5"/>
      <c r="AHD40" s="5"/>
      <c r="AHE40" s="5"/>
      <c r="AHF40" s="5"/>
      <c r="AHG40" s="5"/>
      <c r="AHH40" s="5"/>
      <c r="AHI40" s="5"/>
      <c r="AHJ40" s="5"/>
      <c r="AHK40" s="5"/>
      <c r="AHL40" s="5"/>
      <c r="AHM40" s="5"/>
      <c r="AHN40" s="5"/>
      <c r="AHO40" s="5"/>
      <c r="AHP40" s="5"/>
      <c r="AHQ40" s="5"/>
      <c r="AHR40" s="5"/>
      <c r="AHS40" s="5"/>
      <c r="AHT40" s="5"/>
      <c r="AHU40" s="5"/>
      <c r="AHV40" s="5"/>
      <c r="AHW40" s="5"/>
      <c r="AHX40" s="5"/>
      <c r="AHY40" s="5"/>
      <c r="AHZ40" s="5"/>
      <c r="AIA40" s="5"/>
      <c r="AIB40" s="5"/>
      <c r="AIC40" s="5"/>
      <c r="AID40" s="5"/>
      <c r="AIE40" s="5"/>
      <c r="AIF40" s="5"/>
      <c r="AIG40" s="5"/>
      <c r="AIH40" s="5"/>
      <c r="AII40" s="5"/>
      <c r="AIJ40" s="5"/>
      <c r="AIK40" s="5"/>
      <c r="AIL40" s="5"/>
      <c r="AIM40" s="5"/>
      <c r="AIN40" s="5"/>
      <c r="AIO40" s="5"/>
      <c r="AIP40" s="5"/>
      <c r="AIQ40" s="5"/>
      <c r="AIR40" s="5"/>
      <c r="AIS40" s="5"/>
      <c r="AIT40" s="5"/>
      <c r="AIU40" s="5"/>
      <c r="AIV40" s="5"/>
      <c r="AIW40" s="5"/>
      <c r="AIX40" s="5"/>
      <c r="AIY40" s="5"/>
      <c r="AIZ40" s="5"/>
      <c r="AJA40" s="5"/>
      <c r="AJB40" s="5"/>
      <c r="AJC40" s="5"/>
      <c r="AJD40" s="5"/>
      <c r="AJE40" s="5"/>
      <c r="AJF40" s="5"/>
      <c r="AJG40" s="5"/>
      <c r="AJH40" s="5"/>
      <c r="AJI40" s="5"/>
      <c r="AJJ40" s="5"/>
      <c r="AJK40" s="5"/>
      <c r="AJL40" s="5"/>
      <c r="AJM40" s="5"/>
      <c r="AJN40" s="5"/>
      <c r="AJO40" s="5"/>
      <c r="AJP40" s="5"/>
      <c r="AJQ40" s="5"/>
      <c r="AJR40" s="5"/>
      <c r="AJS40" s="5"/>
      <c r="AJT40" s="5"/>
      <c r="AJU40" s="5"/>
      <c r="AJV40" s="5"/>
      <c r="AJW40" s="5"/>
      <c r="AJX40" s="5"/>
      <c r="AJY40" s="5"/>
      <c r="AJZ40" s="5"/>
      <c r="AKA40" s="5"/>
      <c r="AKB40" s="5"/>
      <c r="AKC40" s="5"/>
      <c r="AKD40" s="5"/>
      <c r="AKE40" s="5"/>
      <c r="AKF40" s="5"/>
      <c r="AKG40" s="5"/>
      <c r="AKH40" s="5"/>
      <c r="AKI40" s="5"/>
      <c r="AKJ40" s="5"/>
      <c r="AKK40" s="5"/>
      <c r="AKL40" s="5"/>
      <c r="AKM40" s="5"/>
      <c r="AKN40" s="5"/>
      <c r="AKO40" s="5"/>
      <c r="AKP40" s="5"/>
      <c r="AKQ40" s="5"/>
      <c r="AKR40" s="5"/>
      <c r="AKS40" s="5"/>
      <c r="AKT40" s="5"/>
      <c r="AKU40" s="5"/>
      <c r="AKV40" s="5"/>
      <c r="AKW40" s="5"/>
      <c r="AKX40" s="5"/>
      <c r="AKY40" s="5"/>
      <c r="AKZ40" s="5"/>
      <c r="ALA40" s="5"/>
      <c r="ALB40" s="5"/>
      <c r="ALC40" s="5"/>
      <c r="ALD40" s="5"/>
      <c r="ALE40" s="5"/>
      <c r="ALF40" s="5"/>
      <c r="ALG40" s="5"/>
      <c r="ALH40" s="5"/>
      <c r="ALI40" s="5"/>
      <c r="ALJ40" s="5"/>
      <c r="ALK40" s="5"/>
      <c r="ALL40" s="5"/>
      <c r="ALM40" s="5"/>
      <c r="ALN40" s="5"/>
      <c r="ALO40" s="5"/>
      <c r="ALP40" s="5"/>
      <c r="ALQ40" s="5"/>
      <c r="ALR40" s="5"/>
      <c r="ALS40" s="5"/>
      <c r="ALT40" s="5"/>
    </row>
    <row r="41" spans="1:1008" ht="29.25" customHeight="1">
      <c r="A41" s="524"/>
      <c r="B41" s="572" t="s">
        <v>364</v>
      </c>
      <c r="C41" s="526" t="s">
        <v>18</v>
      </c>
      <c r="D41" s="441">
        <v>260</v>
      </c>
      <c r="E41" s="441"/>
      <c r="F41" s="441">
        <f>D41*E41</f>
        <v>0</v>
      </c>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5"/>
      <c r="NH41" s="5"/>
      <c r="NI41" s="5"/>
      <c r="NJ41" s="5"/>
      <c r="NK41" s="5"/>
      <c r="NL41" s="5"/>
      <c r="NM41" s="5"/>
      <c r="NN41" s="5"/>
      <c r="NO41" s="5"/>
      <c r="NP41" s="5"/>
      <c r="NQ41" s="5"/>
      <c r="NR41" s="5"/>
      <c r="NS41" s="5"/>
      <c r="NT41" s="5"/>
      <c r="NU41" s="5"/>
      <c r="NV41" s="5"/>
      <c r="NW41" s="5"/>
      <c r="NX41" s="5"/>
      <c r="NY41" s="5"/>
      <c r="NZ41" s="5"/>
      <c r="OA41" s="5"/>
      <c r="OB41" s="5"/>
      <c r="OC41" s="5"/>
      <c r="OD41" s="5"/>
      <c r="OE41" s="5"/>
      <c r="OF41" s="5"/>
      <c r="OG41" s="5"/>
      <c r="OH41" s="5"/>
      <c r="OI41" s="5"/>
      <c r="OJ41" s="5"/>
      <c r="OK41" s="5"/>
      <c r="OL41" s="5"/>
      <c r="OM41" s="5"/>
      <c r="ON41" s="5"/>
      <c r="OO41" s="5"/>
      <c r="OP41" s="5"/>
      <c r="OQ41" s="5"/>
      <c r="OR41" s="5"/>
      <c r="OS41" s="5"/>
      <c r="OT41" s="5"/>
      <c r="OU41" s="5"/>
      <c r="OV41" s="5"/>
      <c r="OW41" s="5"/>
      <c r="OX41" s="5"/>
      <c r="OY41" s="5"/>
      <c r="OZ41" s="5"/>
      <c r="PA41" s="5"/>
      <c r="PB41" s="5"/>
      <c r="PC41" s="5"/>
      <c r="PD41" s="5"/>
      <c r="PE41" s="5"/>
      <c r="PF41" s="5"/>
      <c r="PG41" s="5"/>
      <c r="PH41" s="5"/>
      <c r="PI41" s="5"/>
      <c r="PJ41" s="5"/>
      <c r="PK41" s="5"/>
      <c r="PL41" s="5"/>
      <c r="PM41" s="5"/>
      <c r="PN41" s="5"/>
      <c r="PO41" s="5"/>
      <c r="PP41" s="5"/>
      <c r="PQ41" s="5"/>
      <c r="PR41" s="5"/>
      <c r="PS41" s="5"/>
      <c r="PT41" s="5"/>
      <c r="PU41" s="5"/>
      <c r="PV41" s="5"/>
      <c r="PW41" s="5"/>
      <c r="PX41" s="5"/>
      <c r="PY41" s="5"/>
      <c r="PZ41" s="5"/>
      <c r="QA41" s="5"/>
      <c r="QB41" s="5"/>
      <c r="QC41" s="5"/>
      <c r="QD41" s="5"/>
      <c r="QE41" s="5"/>
      <c r="QF41" s="5"/>
      <c r="QG41" s="5"/>
      <c r="QH41" s="5"/>
      <c r="QI41" s="5"/>
      <c r="QJ41" s="5"/>
      <c r="QK41" s="5"/>
      <c r="QL41" s="5"/>
      <c r="QM41" s="5"/>
      <c r="QN41" s="5"/>
      <c r="QO41" s="5"/>
      <c r="QP41" s="5"/>
      <c r="QQ41" s="5"/>
      <c r="QR41" s="5"/>
      <c r="QS41" s="5"/>
      <c r="QT41" s="5"/>
      <c r="QU41" s="5"/>
      <c r="QV41" s="5"/>
      <c r="QW41" s="5"/>
      <c r="QX41" s="5"/>
      <c r="QY41" s="5"/>
      <c r="QZ41" s="5"/>
      <c r="RA41" s="5"/>
      <c r="RB41" s="5"/>
      <c r="RC41" s="5"/>
      <c r="RD41" s="5"/>
      <c r="RE41" s="5"/>
      <c r="RF41" s="5"/>
      <c r="RG41" s="5"/>
      <c r="RH41" s="5"/>
      <c r="RI41" s="5"/>
      <c r="RJ41" s="5"/>
      <c r="RK41" s="5"/>
      <c r="RL41" s="5"/>
      <c r="RM41" s="5"/>
      <c r="RN41" s="5"/>
      <c r="RO41" s="5"/>
      <c r="RP41" s="5"/>
      <c r="RQ41" s="5"/>
      <c r="RR41" s="5"/>
      <c r="RS41" s="5"/>
      <c r="RT41" s="5"/>
      <c r="RU41" s="5"/>
      <c r="RV41" s="5"/>
      <c r="RW41" s="5"/>
      <c r="RX41" s="5"/>
      <c r="RY41" s="5"/>
      <c r="RZ41" s="5"/>
      <c r="SA41" s="5"/>
      <c r="SB41" s="5"/>
      <c r="SC41" s="5"/>
      <c r="SD41" s="5"/>
      <c r="SE41" s="5"/>
      <c r="SF41" s="5"/>
      <c r="SG41" s="5"/>
      <c r="SH41" s="5"/>
      <c r="SI41" s="5"/>
      <c r="SJ41" s="5"/>
      <c r="SK41" s="5"/>
      <c r="SL41" s="5"/>
      <c r="SM41" s="5"/>
      <c r="SN41" s="5"/>
      <c r="SO41" s="5"/>
      <c r="SP41" s="5"/>
      <c r="SQ41" s="5"/>
      <c r="SR41" s="5"/>
      <c r="SS41" s="5"/>
      <c r="ST41" s="5"/>
      <c r="SU41" s="5"/>
      <c r="SV41" s="5"/>
      <c r="SW41" s="5"/>
      <c r="SX41" s="5"/>
      <c r="SY41" s="5"/>
      <c r="SZ41" s="5"/>
      <c r="TA41" s="5"/>
      <c r="TB41" s="5"/>
      <c r="TC41" s="5"/>
      <c r="TD41" s="5"/>
      <c r="TE41" s="5"/>
      <c r="TF41" s="5"/>
      <c r="TG41" s="5"/>
      <c r="TH41" s="5"/>
      <c r="TI41" s="5"/>
      <c r="TJ41" s="5"/>
      <c r="TK41" s="5"/>
      <c r="TL41" s="5"/>
      <c r="TM41" s="5"/>
      <c r="TN41" s="5"/>
      <c r="TO41" s="5"/>
      <c r="TP41" s="5"/>
      <c r="TQ41" s="5"/>
      <c r="TR41" s="5"/>
      <c r="TS41" s="5"/>
      <c r="TT41" s="5"/>
      <c r="TU41" s="5"/>
      <c r="TV41" s="5"/>
      <c r="TW41" s="5"/>
      <c r="TX41" s="5"/>
      <c r="TY41" s="5"/>
      <c r="TZ41" s="5"/>
      <c r="UA41" s="5"/>
      <c r="UB41" s="5"/>
      <c r="UC41" s="5"/>
      <c r="UD41" s="5"/>
      <c r="UE41" s="5"/>
      <c r="UF41" s="5"/>
      <c r="UG41" s="5"/>
      <c r="UH41" s="5"/>
      <c r="UI41" s="5"/>
      <c r="UJ41" s="5"/>
      <c r="UK41" s="5"/>
      <c r="UL41" s="5"/>
      <c r="UM41" s="5"/>
      <c r="UN41" s="5"/>
      <c r="UO41" s="5"/>
      <c r="UP41" s="5"/>
      <c r="UQ41" s="5"/>
      <c r="UR41" s="5"/>
      <c r="US41" s="5"/>
      <c r="UT41" s="5"/>
      <c r="UU41" s="5"/>
      <c r="UV41" s="5"/>
      <c r="UW41" s="5"/>
      <c r="UX41" s="5"/>
      <c r="UY41" s="5"/>
      <c r="UZ41" s="5"/>
      <c r="VA41" s="5"/>
      <c r="VB41" s="5"/>
      <c r="VC41" s="5"/>
      <c r="VD41" s="5"/>
      <c r="VE41" s="5"/>
      <c r="VF41" s="5"/>
      <c r="VG41" s="5"/>
      <c r="VH41" s="5"/>
      <c r="VI41" s="5"/>
      <c r="VJ41" s="5"/>
      <c r="VK41" s="5"/>
      <c r="VL41" s="5"/>
      <c r="VM41" s="5"/>
      <c r="VN41" s="5"/>
      <c r="VO41" s="5"/>
      <c r="VP41" s="5"/>
      <c r="VQ41" s="5"/>
      <c r="VR41" s="5"/>
      <c r="VS41" s="5"/>
      <c r="VT41" s="5"/>
      <c r="VU41" s="5"/>
      <c r="VV41" s="5"/>
      <c r="VW41" s="5"/>
      <c r="VX41" s="5"/>
      <c r="VY41" s="5"/>
      <c r="VZ41" s="5"/>
      <c r="WA41" s="5"/>
      <c r="WB41" s="5"/>
      <c r="WC41" s="5"/>
      <c r="WD41" s="5"/>
      <c r="WE41" s="5"/>
      <c r="WF41" s="5"/>
      <c r="WG41" s="5"/>
      <c r="WH41" s="5"/>
      <c r="WI41" s="5"/>
      <c r="WJ41" s="5"/>
      <c r="WK41" s="5"/>
      <c r="WL41" s="5"/>
      <c r="WM41" s="5"/>
      <c r="WN41" s="5"/>
      <c r="WO41" s="5"/>
      <c r="WP41" s="5"/>
      <c r="WQ41" s="5"/>
      <c r="WR41" s="5"/>
      <c r="WS41" s="5"/>
      <c r="WT41" s="5"/>
      <c r="WU41" s="5"/>
      <c r="WV41" s="5"/>
      <c r="WW41" s="5"/>
      <c r="WX41" s="5"/>
      <c r="WY41" s="5"/>
      <c r="WZ41" s="5"/>
      <c r="XA41" s="5"/>
      <c r="XB41" s="5"/>
      <c r="XC41" s="5"/>
      <c r="XD41" s="5"/>
      <c r="XE41" s="5"/>
      <c r="XF41" s="5"/>
      <c r="XG41" s="5"/>
      <c r="XH41" s="5"/>
      <c r="XI41" s="5"/>
      <c r="XJ41" s="5"/>
      <c r="XK41" s="5"/>
      <c r="XL41" s="5"/>
      <c r="XM41" s="5"/>
      <c r="XN41" s="5"/>
      <c r="XO41" s="5"/>
      <c r="XP41" s="5"/>
      <c r="XQ41" s="5"/>
      <c r="XR41" s="5"/>
      <c r="XS41" s="5"/>
      <c r="XT41" s="5"/>
      <c r="XU41" s="5"/>
      <c r="XV41" s="5"/>
      <c r="XW41" s="5"/>
      <c r="XX41" s="5"/>
      <c r="XY41" s="5"/>
      <c r="XZ41" s="5"/>
      <c r="YA41" s="5"/>
      <c r="YB41" s="5"/>
      <c r="YC41" s="5"/>
      <c r="YD41" s="5"/>
      <c r="YE41" s="5"/>
      <c r="YF41" s="5"/>
      <c r="YG41" s="5"/>
      <c r="YH41" s="5"/>
      <c r="YI41" s="5"/>
      <c r="YJ41" s="5"/>
      <c r="YK41" s="5"/>
      <c r="YL41" s="5"/>
      <c r="YM41" s="5"/>
      <c r="YN41" s="5"/>
      <c r="YO41" s="5"/>
      <c r="YP41" s="5"/>
      <c r="YQ41" s="5"/>
      <c r="YR41" s="5"/>
      <c r="YS41" s="5"/>
      <c r="YT41" s="5"/>
      <c r="YU41" s="5"/>
      <c r="YV41" s="5"/>
      <c r="YW41" s="5"/>
      <c r="YX41" s="5"/>
      <c r="YY41" s="5"/>
      <c r="YZ41" s="5"/>
      <c r="ZA41" s="5"/>
      <c r="ZB41" s="5"/>
      <c r="ZC41" s="5"/>
      <c r="ZD41" s="5"/>
      <c r="ZE41" s="5"/>
      <c r="ZF41" s="5"/>
      <c r="ZG41" s="5"/>
      <c r="ZH41" s="5"/>
      <c r="ZI41" s="5"/>
      <c r="ZJ41" s="5"/>
      <c r="ZK41" s="5"/>
      <c r="ZL41" s="5"/>
      <c r="ZM41" s="5"/>
      <c r="ZN41" s="5"/>
      <c r="ZO41" s="5"/>
      <c r="ZP41" s="5"/>
      <c r="ZQ41" s="5"/>
      <c r="ZR41" s="5"/>
      <c r="ZS41" s="5"/>
      <c r="ZT41" s="5"/>
      <c r="ZU41" s="5"/>
      <c r="ZV41" s="5"/>
      <c r="ZW41" s="5"/>
      <c r="ZX41" s="5"/>
      <c r="ZY41" s="5"/>
      <c r="ZZ41" s="5"/>
      <c r="AAA41" s="5"/>
      <c r="AAB41" s="5"/>
      <c r="AAC41" s="5"/>
      <c r="AAD41" s="5"/>
      <c r="AAE41" s="5"/>
      <c r="AAF41" s="5"/>
      <c r="AAG41" s="5"/>
      <c r="AAH41" s="5"/>
      <c r="AAI41" s="5"/>
      <c r="AAJ41" s="5"/>
      <c r="AAK41" s="5"/>
      <c r="AAL41" s="5"/>
      <c r="AAM41" s="5"/>
      <c r="AAN41" s="5"/>
      <c r="AAO41" s="5"/>
      <c r="AAP41" s="5"/>
      <c r="AAQ41" s="5"/>
      <c r="AAR41" s="5"/>
      <c r="AAS41" s="5"/>
      <c r="AAT41" s="5"/>
      <c r="AAU41" s="5"/>
      <c r="AAV41" s="5"/>
      <c r="AAW41" s="5"/>
      <c r="AAX41" s="5"/>
      <c r="AAY41" s="5"/>
      <c r="AAZ41" s="5"/>
      <c r="ABA41" s="5"/>
      <c r="ABB41" s="5"/>
      <c r="ABC41" s="5"/>
      <c r="ABD41" s="5"/>
      <c r="ABE41" s="5"/>
      <c r="ABF41" s="5"/>
      <c r="ABG41" s="5"/>
      <c r="ABH41" s="5"/>
      <c r="ABI41" s="5"/>
      <c r="ABJ41" s="5"/>
      <c r="ABK41" s="5"/>
      <c r="ABL41" s="5"/>
      <c r="ABM41" s="5"/>
      <c r="ABN41" s="5"/>
      <c r="ABO41" s="5"/>
      <c r="ABP41" s="5"/>
      <c r="ABQ41" s="5"/>
      <c r="ABR41" s="5"/>
      <c r="ABS41" s="5"/>
      <c r="ABT41" s="5"/>
      <c r="ABU41" s="5"/>
      <c r="ABV41" s="5"/>
      <c r="ABW41" s="5"/>
      <c r="ABX41" s="5"/>
      <c r="ABY41" s="5"/>
      <c r="ABZ41" s="5"/>
      <c r="ACA41" s="5"/>
      <c r="ACB41" s="5"/>
      <c r="ACC41" s="5"/>
      <c r="ACD41" s="5"/>
      <c r="ACE41" s="5"/>
      <c r="ACF41" s="5"/>
      <c r="ACG41" s="5"/>
      <c r="ACH41" s="5"/>
      <c r="ACI41" s="5"/>
      <c r="ACJ41" s="5"/>
      <c r="ACK41" s="5"/>
      <c r="ACL41" s="5"/>
      <c r="ACM41" s="5"/>
      <c r="ACN41" s="5"/>
      <c r="ACO41" s="5"/>
      <c r="ACP41" s="5"/>
      <c r="ACQ41" s="5"/>
      <c r="ACR41" s="5"/>
      <c r="ACS41" s="5"/>
      <c r="ACT41" s="5"/>
      <c r="ACU41" s="5"/>
      <c r="ACV41" s="5"/>
      <c r="ACW41" s="5"/>
      <c r="ACX41" s="5"/>
      <c r="ACY41" s="5"/>
      <c r="ACZ41" s="5"/>
      <c r="ADA41" s="5"/>
      <c r="ADB41" s="5"/>
      <c r="ADC41" s="5"/>
      <c r="ADD41" s="5"/>
      <c r="ADE41" s="5"/>
      <c r="ADF41" s="5"/>
      <c r="ADG41" s="5"/>
      <c r="ADH41" s="5"/>
      <c r="ADI41" s="5"/>
      <c r="ADJ41" s="5"/>
      <c r="ADK41" s="5"/>
      <c r="ADL41" s="5"/>
      <c r="ADM41" s="5"/>
      <c r="ADN41" s="5"/>
      <c r="ADO41" s="5"/>
      <c r="ADP41" s="5"/>
      <c r="ADQ41" s="5"/>
      <c r="ADR41" s="5"/>
      <c r="ADS41" s="5"/>
      <c r="ADT41" s="5"/>
      <c r="ADU41" s="5"/>
      <c r="ADV41" s="5"/>
      <c r="ADW41" s="5"/>
      <c r="ADX41" s="5"/>
      <c r="ADY41" s="5"/>
      <c r="ADZ41" s="5"/>
      <c r="AEA41" s="5"/>
      <c r="AEB41" s="5"/>
      <c r="AEC41" s="5"/>
      <c r="AED41" s="5"/>
      <c r="AEE41" s="5"/>
      <c r="AEF41" s="5"/>
      <c r="AEG41" s="5"/>
      <c r="AEH41" s="5"/>
      <c r="AEI41" s="5"/>
      <c r="AEJ41" s="5"/>
      <c r="AEK41" s="5"/>
      <c r="AEL41" s="5"/>
      <c r="AEM41" s="5"/>
      <c r="AEN41" s="5"/>
      <c r="AEO41" s="5"/>
      <c r="AEP41" s="5"/>
      <c r="AEQ41" s="5"/>
      <c r="AER41" s="5"/>
      <c r="AES41" s="5"/>
      <c r="AET41" s="5"/>
      <c r="AEU41" s="5"/>
      <c r="AEV41" s="5"/>
      <c r="AEW41" s="5"/>
      <c r="AEX41" s="5"/>
      <c r="AEY41" s="5"/>
      <c r="AEZ41" s="5"/>
      <c r="AFA41" s="5"/>
      <c r="AFB41" s="5"/>
      <c r="AFC41" s="5"/>
      <c r="AFD41" s="5"/>
      <c r="AFE41" s="5"/>
      <c r="AFF41" s="5"/>
      <c r="AFG41" s="5"/>
      <c r="AFH41" s="5"/>
      <c r="AFI41" s="5"/>
      <c r="AFJ41" s="5"/>
      <c r="AFK41" s="5"/>
      <c r="AFL41" s="5"/>
      <c r="AFM41" s="5"/>
      <c r="AFN41" s="5"/>
      <c r="AFO41" s="5"/>
      <c r="AFP41" s="5"/>
      <c r="AFQ41" s="5"/>
      <c r="AFR41" s="5"/>
      <c r="AFS41" s="5"/>
      <c r="AFT41" s="5"/>
      <c r="AFU41" s="5"/>
      <c r="AFV41" s="5"/>
      <c r="AFW41" s="5"/>
      <c r="AFX41" s="5"/>
      <c r="AFY41" s="5"/>
      <c r="AFZ41" s="5"/>
      <c r="AGA41" s="5"/>
      <c r="AGB41" s="5"/>
      <c r="AGC41" s="5"/>
      <c r="AGD41" s="5"/>
      <c r="AGE41" s="5"/>
      <c r="AGF41" s="5"/>
      <c r="AGG41" s="5"/>
      <c r="AGH41" s="5"/>
      <c r="AGI41" s="5"/>
      <c r="AGJ41" s="5"/>
      <c r="AGK41" s="5"/>
      <c r="AGL41" s="5"/>
      <c r="AGM41" s="5"/>
      <c r="AGN41" s="5"/>
      <c r="AGO41" s="5"/>
      <c r="AGP41" s="5"/>
      <c r="AGQ41" s="5"/>
      <c r="AGR41" s="5"/>
      <c r="AGS41" s="5"/>
      <c r="AGT41" s="5"/>
      <c r="AGU41" s="5"/>
      <c r="AGV41" s="5"/>
      <c r="AGW41" s="5"/>
      <c r="AGX41" s="5"/>
      <c r="AGY41" s="5"/>
      <c r="AGZ41" s="5"/>
      <c r="AHA41" s="5"/>
      <c r="AHB41" s="5"/>
      <c r="AHC41" s="5"/>
      <c r="AHD41" s="5"/>
      <c r="AHE41" s="5"/>
      <c r="AHF41" s="5"/>
      <c r="AHG41" s="5"/>
      <c r="AHH41" s="5"/>
      <c r="AHI41" s="5"/>
      <c r="AHJ41" s="5"/>
      <c r="AHK41" s="5"/>
      <c r="AHL41" s="5"/>
      <c r="AHM41" s="5"/>
      <c r="AHN41" s="5"/>
      <c r="AHO41" s="5"/>
      <c r="AHP41" s="5"/>
      <c r="AHQ41" s="5"/>
      <c r="AHR41" s="5"/>
      <c r="AHS41" s="5"/>
      <c r="AHT41" s="5"/>
      <c r="AHU41" s="5"/>
      <c r="AHV41" s="5"/>
      <c r="AHW41" s="5"/>
      <c r="AHX41" s="5"/>
      <c r="AHY41" s="5"/>
      <c r="AHZ41" s="5"/>
      <c r="AIA41" s="5"/>
      <c r="AIB41" s="5"/>
      <c r="AIC41" s="5"/>
      <c r="AID41" s="5"/>
      <c r="AIE41" s="5"/>
      <c r="AIF41" s="5"/>
      <c r="AIG41" s="5"/>
      <c r="AIH41" s="5"/>
      <c r="AII41" s="5"/>
      <c r="AIJ41" s="5"/>
      <c r="AIK41" s="5"/>
      <c r="AIL41" s="5"/>
      <c r="AIM41" s="5"/>
      <c r="AIN41" s="5"/>
      <c r="AIO41" s="5"/>
      <c r="AIP41" s="5"/>
      <c r="AIQ41" s="5"/>
      <c r="AIR41" s="5"/>
      <c r="AIS41" s="5"/>
      <c r="AIT41" s="5"/>
      <c r="AIU41" s="5"/>
      <c r="AIV41" s="5"/>
      <c r="AIW41" s="5"/>
      <c r="AIX41" s="5"/>
      <c r="AIY41" s="5"/>
      <c r="AIZ41" s="5"/>
      <c r="AJA41" s="5"/>
      <c r="AJB41" s="5"/>
      <c r="AJC41" s="5"/>
      <c r="AJD41" s="5"/>
      <c r="AJE41" s="5"/>
      <c r="AJF41" s="5"/>
      <c r="AJG41" s="5"/>
      <c r="AJH41" s="5"/>
      <c r="AJI41" s="5"/>
      <c r="AJJ41" s="5"/>
      <c r="AJK41" s="5"/>
      <c r="AJL41" s="5"/>
      <c r="AJM41" s="5"/>
      <c r="AJN41" s="5"/>
      <c r="AJO41" s="5"/>
      <c r="AJP41" s="5"/>
      <c r="AJQ41" s="5"/>
      <c r="AJR41" s="5"/>
      <c r="AJS41" s="5"/>
      <c r="AJT41" s="5"/>
      <c r="AJU41" s="5"/>
      <c r="AJV41" s="5"/>
      <c r="AJW41" s="5"/>
      <c r="AJX41" s="5"/>
      <c r="AJY41" s="5"/>
      <c r="AJZ41" s="5"/>
      <c r="AKA41" s="5"/>
      <c r="AKB41" s="5"/>
      <c r="AKC41" s="5"/>
      <c r="AKD41" s="5"/>
      <c r="AKE41" s="5"/>
      <c r="AKF41" s="5"/>
      <c r="AKG41" s="5"/>
      <c r="AKH41" s="5"/>
      <c r="AKI41" s="5"/>
      <c r="AKJ41" s="5"/>
      <c r="AKK41" s="5"/>
      <c r="AKL41" s="5"/>
      <c r="AKM41" s="5"/>
      <c r="AKN41" s="5"/>
      <c r="AKO41" s="5"/>
      <c r="AKP41" s="5"/>
      <c r="AKQ41" s="5"/>
      <c r="AKR41" s="5"/>
      <c r="AKS41" s="5"/>
      <c r="AKT41" s="5"/>
      <c r="AKU41" s="5"/>
      <c r="AKV41" s="5"/>
      <c r="AKW41" s="5"/>
      <c r="AKX41" s="5"/>
      <c r="AKY41" s="5"/>
      <c r="AKZ41" s="5"/>
      <c r="ALA41" s="5"/>
      <c r="ALB41" s="5"/>
      <c r="ALC41" s="5"/>
      <c r="ALD41" s="5"/>
      <c r="ALE41" s="5"/>
      <c r="ALF41" s="5"/>
      <c r="ALG41" s="5"/>
      <c r="ALH41" s="5"/>
      <c r="ALI41" s="5"/>
      <c r="ALJ41" s="5"/>
      <c r="ALK41" s="5"/>
      <c r="ALL41" s="5"/>
      <c r="ALM41" s="5"/>
      <c r="ALN41" s="5"/>
      <c r="ALO41" s="5"/>
      <c r="ALP41" s="5"/>
      <c r="ALQ41" s="5"/>
      <c r="ALR41" s="5"/>
      <c r="ALS41" s="5"/>
      <c r="ALT41" s="5"/>
    </row>
    <row r="42" spans="1:1008" s="472" customFormat="1" ht="44.25" customHeight="1">
      <c r="A42" s="528"/>
      <c r="B42" s="568" t="s">
        <v>2002</v>
      </c>
      <c r="C42" s="530" t="s">
        <v>28</v>
      </c>
      <c r="D42" s="440">
        <v>300</v>
      </c>
      <c r="E42" s="597"/>
      <c r="F42" s="440">
        <f>D42*E42</f>
        <v>0</v>
      </c>
    </row>
    <row r="43" spans="1:1008">
      <c r="A43" s="521" t="str">
        <f>$A$39&amp;(RIGHT(A40,1)+1)</f>
        <v>D.2.2</v>
      </c>
      <c r="B43" s="573" t="s">
        <v>2003</v>
      </c>
      <c r="C43" s="570"/>
      <c r="D43" s="571"/>
      <c r="E43" s="571"/>
      <c r="F43" s="571"/>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5"/>
      <c r="NI43" s="5"/>
      <c r="NJ43" s="5"/>
      <c r="NK43" s="5"/>
      <c r="NL43" s="5"/>
      <c r="NM43" s="5"/>
      <c r="NN43" s="5"/>
      <c r="NO43" s="5"/>
      <c r="NP43" s="5"/>
      <c r="NQ43" s="5"/>
      <c r="NR43" s="5"/>
      <c r="NS43" s="5"/>
      <c r="NT43" s="5"/>
      <c r="NU43" s="5"/>
      <c r="NV43" s="5"/>
      <c r="NW43" s="5"/>
      <c r="NX43" s="5"/>
      <c r="NY43" s="5"/>
      <c r="NZ43" s="5"/>
      <c r="OA43" s="5"/>
      <c r="OB43" s="5"/>
      <c r="OC43" s="5"/>
      <c r="OD43" s="5"/>
      <c r="OE43" s="5"/>
      <c r="OF43" s="5"/>
      <c r="OG43" s="5"/>
      <c r="OH43" s="5"/>
      <c r="OI43" s="5"/>
      <c r="OJ43" s="5"/>
      <c r="OK43" s="5"/>
      <c r="OL43" s="5"/>
      <c r="OM43" s="5"/>
      <c r="ON43" s="5"/>
      <c r="OO43" s="5"/>
      <c r="OP43" s="5"/>
      <c r="OQ43" s="5"/>
      <c r="OR43" s="5"/>
      <c r="OS43" s="5"/>
      <c r="OT43" s="5"/>
      <c r="OU43" s="5"/>
      <c r="OV43" s="5"/>
      <c r="OW43" s="5"/>
      <c r="OX43" s="5"/>
      <c r="OY43" s="5"/>
      <c r="OZ43" s="5"/>
      <c r="PA43" s="5"/>
      <c r="PB43" s="5"/>
      <c r="PC43" s="5"/>
      <c r="PD43" s="5"/>
      <c r="PE43" s="5"/>
      <c r="PF43" s="5"/>
      <c r="PG43" s="5"/>
      <c r="PH43" s="5"/>
      <c r="PI43" s="5"/>
      <c r="PJ43" s="5"/>
      <c r="PK43" s="5"/>
      <c r="PL43" s="5"/>
      <c r="PM43" s="5"/>
      <c r="PN43" s="5"/>
      <c r="PO43" s="5"/>
      <c r="PP43" s="5"/>
      <c r="PQ43" s="5"/>
      <c r="PR43" s="5"/>
      <c r="PS43" s="5"/>
      <c r="PT43" s="5"/>
      <c r="PU43" s="5"/>
      <c r="PV43" s="5"/>
      <c r="PW43" s="5"/>
      <c r="PX43" s="5"/>
      <c r="PY43" s="5"/>
      <c r="PZ43" s="5"/>
      <c r="QA43" s="5"/>
      <c r="QB43" s="5"/>
      <c r="QC43" s="5"/>
      <c r="QD43" s="5"/>
      <c r="QE43" s="5"/>
      <c r="QF43" s="5"/>
      <c r="QG43" s="5"/>
      <c r="QH43" s="5"/>
      <c r="QI43" s="5"/>
      <c r="QJ43" s="5"/>
      <c r="QK43" s="5"/>
      <c r="QL43" s="5"/>
      <c r="QM43" s="5"/>
      <c r="QN43" s="5"/>
      <c r="QO43" s="5"/>
      <c r="QP43" s="5"/>
      <c r="QQ43" s="5"/>
      <c r="QR43" s="5"/>
      <c r="QS43" s="5"/>
      <c r="QT43" s="5"/>
      <c r="QU43" s="5"/>
      <c r="QV43" s="5"/>
      <c r="QW43" s="5"/>
      <c r="QX43" s="5"/>
      <c r="QY43" s="5"/>
      <c r="QZ43" s="5"/>
      <c r="RA43" s="5"/>
      <c r="RB43" s="5"/>
      <c r="RC43" s="5"/>
      <c r="RD43" s="5"/>
      <c r="RE43" s="5"/>
      <c r="RF43" s="5"/>
      <c r="RG43" s="5"/>
      <c r="RH43" s="5"/>
      <c r="RI43" s="5"/>
      <c r="RJ43" s="5"/>
      <c r="RK43" s="5"/>
      <c r="RL43" s="5"/>
      <c r="RM43" s="5"/>
      <c r="RN43" s="5"/>
      <c r="RO43" s="5"/>
      <c r="RP43" s="5"/>
      <c r="RQ43" s="5"/>
      <c r="RR43" s="5"/>
      <c r="RS43" s="5"/>
      <c r="RT43" s="5"/>
      <c r="RU43" s="5"/>
      <c r="RV43" s="5"/>
      <c r="RW43" s="5"/>
      <c r="RX43" s="5"/>
      <c r="RY43" s="5"/>
      <c r="RZ43" s="5"/>
      <c r="SA43" s="5"/>
      <c r="SB43" s="5"/>
      <c r="SC43" s="5"/>
      <c r="SD43" s="5"/>
      <c r="SE43" s="5"/>
      <c r="SF43" s="5"/>
      <c r="SG43" s="5"/>
      <c r="SH43" s="5"/>
      <c r="SI43" s="5"/>
      <c r="SJ43" s="5"/>
      <c r="SK43" s="5"/>
      <c r="SL43" s="5"/>
      <c r="SM43" s="5"/>
      <c r="SN43" s="5"/>
      <c r="SO43" s="5"/>
      <c r="SP43" s="5"/>
      <c r="SQ43" s="5"/>
      <c r="SR43" s="5"/>
      <c r="SS43" s="5"/>
      <c r="ST43" s="5"/>
      <c r="SU43" s="5"/>
      <c r="SV43" s="5"/>
      <c r="SW43" s="5"/>
      <c r="SX43" s="5"/>
      <c r="SY43" s="5"/>
      <c r="SZ43" s="5"/>
      <c r="TA43" s="5"/>
      <c r="TB43" s="5"/>
      <c r="TC43" s="5"/>
      <c r="TD43" s="5"/>
      <c r="TE43" s="5"/>
      <c r="TF43" s="5"/>
      <c r="TG43" s="5"/>
      <c r="TH43" s="5"/>
      <c r="TI43" s="5"/>
      <c r="TJ43" s="5"/>
      <c r="TK43" s="5"/>
      <c r="TL43" s="5"/>
      <c r="TM43" s="5"/>
      <c r="TN43" s="5"/>
      <c r="TO43" s="5"/>
      <c r="TP43" s="5"/>
      <c r="TQ43" s="5"/>
      <c r="TR43" s="5"/>
      <c r="TS43" s="5"/>
      <c r="TT43" s="5"/>
      <c r="TU43" s="5"/>
      <c r="TV43" s="5"/>
      <c r="TW43" s="5"/>
      <c r="TX43" s="5"/>
      <c r="TY43" s="5"/>
      <c r="TZ43" s="5"/>
      <c r="UA43" s="5"/>
      <c r="UB43" s="5"/>
      <c r="UC43" s="5"/>
      <c r="UD43" s="5"/>
      <c r="UE43" s="5"/>
      <c r="UF43" s="5"/>
      <c r="UG43" s="5"/>
      <c r="UH43" s="5"/>
      <c r="UI43" s="5"/>
      <c r="UJ43" s="5"/>
      <c r="UK43" s="5"/>
      <c r="UL43" s="5"/>
      <c r="UM43" s="5"/>
      <c r="UN43" s="5"/>
      <c r="UO43" s="5"/>
      <c r="UP43" s="5"/>
      <c r="UQ43" s="5"/>
      <c r="UR43" s="5"/>
      <c r="US43" s="5"/>
      <c r="UT43" s="5"/>
      <c r="UU43" s="5"/>
      <c r="UV43" s="5"/>
      <c r="UW43" s="5"/>
      <c r="UX43" s="5"/>
      <c r="UY43" s="5"/>
      <c r="UZ43" s="5"/>
      <c r="VA43" s="5"/>
      <c r="VB43" s="5"/>
      <c r="VC43" s="5"/>
      <c r="VD43" s="5"/>
      <c r="VE43" s="5"/>
      <c r="VF43" s="5"/>
      <c r="VG43" s="5"/>
      <c r="VH43" s="5"/>
      <c r="VI43" s="5"/>
      <c r="VJ43" s="5"/>
      <c r="VK43" s="5"/>
      <c r="VL43" s="5"/>
      <c r="VM43" s="5"/>
      <c r="VN43" s="5"/>
      <c r="VO43" s="5"/>
      <c r="VP43" s="5"/>
      <c r="VQ43" s="5"/>
      <c r="VR43" s="5"/>
      <c r="VS43" s="5"/>
      <c r="VT43" s="5"/>
      <c r="VU43" s="5"/>
      <c r="VV43" s="5"/>
      <c r="VW43" s="5"/>
      <c r="VX43" s="5"/>
      <c r="VY43" s="5"/>
      <c r="VZ43" s="5"/>
      <c r="WA43" s="5"/>
      <c r="WB43" s="5"/>
      <c r="WC43" s="5"/>
      <c r="WD43" s="5"/>
      <c r="WE43" s="5"/>
      <c r="WF43" s="5"/>
      <c r="WG43" s="5"/>
      <c r="WH43" s="5"/>
      <c r="WI43" s="5"/>
      <c r="WJ43" s="5"/>
      <c r="WK43" s="5"/>
      <c r="WL43" s="5"/>
      <c r="WM43" s="5"/>
      <c r="WN43" s="5"/>
      <c r="WO43" s="5"/>
      <c r="WP43" s="5"/>
      <c r="WQ43" s="5"/>
      <c r="WR43" s="5"/>
      <c r="WS43" s="5"/>
      <c r="WT43" s="5"/>
      <c r="WU43" s="5"/>
      <c r="WV43" s="5"/>
      <c r="WW43" s="5"/>
      <c r="WX43" s="5"/>
      <c r="WY43" s="5"/>
      <c r="WZ43" s="5"/>
      <c r="XA43" s="5"/>
      <c r="XB43" s="5"/>
      <c r="XC43" s="5"/>
      <c r="XD43" s="5"/>
      <c r="XE43" s="5"/>
      <c r="XF43" s="5"/>
      <c r="XG43" s="5"/>
      <c r="XH43" s="5"/>
      <c r="XI43" s="5"/>
      <c r="XJ43" s="5"/>
      <c r="XK43" s="5"/>
      <c r="XL43" s="5"/>
      <c r="XM43" s="5"/>
      <c r="XN43" s="5"/>
      <c r="XO43" s="5"/>
      <c r="XP43" s="5"/>
      <c r="XQ43" s="5"/>
      <c r="XR43" s="5"/>
      <c r="XS43" s="5"/>
      <c r="XT43" s="5"/>
      <c r="XU43" s="5"/>
      <c r="XV43" s="5"/>
      <c r="XW43" s="5"/>
      <c r="XX43" s="5"/>
      <c r="XY43" s="5"/>
      <c r="XZ43" s="5"/>
      <c r="YA43" s="5"/>
      <c r="YB43" s="5"/>
      <c r="YC43" s="5"/>
      <c r="YD43" s="5"/>
      <c r="YE43" s="5"/>
      <c r="YF43" s="5"/>
      <c r="YG43" s="5"/>
      <c r="YH43" s="5"/>
      <c r="YI43" s="5"/>
      <c r="YJ43" s="5"/>
      <c r="YK43" s="5"/>
      <c r="YL43" s="5"/>
      <c r="YM43" s="5"/>
      <c r="YN43" s="5"/>
      <c r="YO43" s="5"/>
      <c r="YP43" s="5"/>
      <c r="YQ43" s="5"/>
      <c r="YR43" s="5"/>
      <c r="YS43" s="5"/>
      <c r="YT43" s="5"/>
      <c r="YU43" s="5"/>
      <c r="YV43" s="5"/>
      <c r="YW43" s="5"/>
      <c r="YX43" s="5"/>
      <c r="YY43" s="5"/>
      <c r="YZ43" s="5"/>
      <c r="ZA43" s="5"/>
      <c r="ZB43" s="5"/>
      <c r="ZC43" s="5"/>
      <c r="ZD43" s="5"/>
      <c r="ZE43" s="5"/>
      <c r="ZF43" s="5"/>
      <c r="ZG43" s="5"/>
      <c r="ZH43" s="5"/>
      <c r="ZI43" s="5"/>
      <c r="ZJ43" s="5"/>
      <c r="ZK43" s="5"/>
      <c r="ZL43" s="5"/>
      <c r="ZM43" s="5"/>
      <c r="ZN43" s="5"/>
      <c r="ZO43" s="5"/>
      <c r="ZP43" s="5"/>
      <c r="ZQ43" s="5"/>
      <c r="ZR43" s="5"/>
      <c r="ZS43" s="5"/>
      <c r="ZT43" s="5"/>
      <c r="ZU43" s="5"/>
      <c r="ZV43" s="5"/>
      <c r="ZW43" s="5"/>
      <c r="ZX43" s="5"/>
      <c r="ZY43" s="5"/>
      <c r="ZZ43" s="5"/>
      <c r="AAA43" s="5"/>
      <c r="AAB43" s="5"/>
      <c r="AAC43" s="5"/>
      <c r="AAD43" s="5"/>
      <c r="AAE43" s="5"/>
      <c r="AAF43" s="5"/>
      <c r="AAG43" s="5"/>
      <c r="AAH43" s="5"/>
      <c r="AAI43" s="5"/>
      <c r="AAJ43" s="5"/>
      <c r="AAK43" s="5"/>
      <c r="AAL43" s="5"/>
      <c r="AAM43" s="5"/>
      <c r="AAN43" s="5"/>
      <c r="AAO43" s="5"/>
      <c r="AAP43" s="5"/>
      <c r="AAQ43" s="5"/>
      <c r="AAR43" s="5"/>
      <c r="AAS43" s="5"/>
      <c r="AAT43" s="5"/>
      <c r="AAU43" s="5"/>
      <c r="AAV43" s="5"/>
      <c r="AAW43" s="5"/>
      <c r="AAX43" s="5"/>
      <c r="AAY43" s="5"/>
      <c r="AAZ43" s="5"/>
      <c r="ABA43" s="5"/>
      <c r="ABB43" s="5"/>
      <c r="ABC43" s="5"/>
      <c r="ABD43" s="5"/>
      <c r="ABE43" s="5"/>
      <c r="ABF43" s="5"/>
      <c r="ABG43" s="5"/>
      <c r="ABH43" s="5"/>
      <c r="ABI43" s="5"/>
      <c r="ABJ43" s="5"/>
      <c r="ABK43" s="5"/>
      <c r="ABL43" s="5"/>
      <c r="ABM43" s="5"/>
      <c r="ABN43" s="5"/>
      <c r="ABO43" s="5"/>
      <c r="ABP43" s="5"/>
      <c r="ABQ43" s="5"/>
      <c r="ABR43" s="5"/>
      <c r="ABS43" s="5"/>
      <c r="ABT43" s="5"/>
      <c r="ABU43" s="5"/>
      <c r="ABV43" s="5"/>
      <c r="ABW43" s="5"/>
      <c r="ABX43" s="5"/>
      <c r="ABY43" s="5"/>
      <c r="ABZ43" s="5"/>
      <c r="ACA43" s="5"/>
      <c r="ACB43" s="5"/>
      <c r="ACC43" s="5"/>
      <c r="ACD43" s="5"/>
      <c r="ACE43" s="5"/>
      <c r="ACF43" s="5"/>
      <c r="ACG43" s="5"/>
      <c r="ACH43" s="5"/>
      <c r="ACI43" s="5"/>
      <c r="ACJ43" s="5"/>
      <c r="ACK43" s="5"/>
      <c r="ACL43" s="5"/>
      <c r="ACM43" s="5"/>
      <c r="ACN43" s="5"/>
      <c r="ACO43" s="5"/>
      <c r="ACP43" s="5"/>
      <c r="ACQ43" s="5"/>
      <c r="ACR43" s="5"/>
      <c r="ACS43" s="5"/>
      <c r="ACT43" s="5"/>
      <c r="ACU43" s="5"/>
      <c r="ACV43" s="5"/>
      <c r="ACW43" s="5"/>
      <c r="ACX43" s="5"/>
      <c r="ACY43" s="5"/>
      <c r="ACZ43" s="5"/>
      <c r="ADA43" s="5"/>
      <c r="ADB43" s="5"/>
      <c r="ADC43" s="5"/>
      <c r="ADD43" s="5"/>
      <c r="ADE43" s="5"/>
      <c r="ADF43" s="5"/>
      <c r="ADG43" s="5"/>
      <c r="ADH43" s="5"/>
      <c r="ADI43" s="5"/>
      <c r="ADJ43" s="5"/>
      <c r="ADK43" s="5"/>
      <c r="ADL43" s="5"/>
      <c r="ADM43" s="5"/>
      <c r="ADN43" s="5"/>
      <c r="ADO43" s="5"/>
      <c r="ADP43" s="5"/>
      <c r="ADQ43" s="5"/>
      <c r="ADR43" s="5"/>
      <c r="ADS43" s="5"/>
      <c r="ADT43" s="5"/>
      <c r="ADU43" s="5"/>
      <c r="ADV43" s="5"/>
      <c r="ADW43" s="5"/>
      <c r="ADX43" s="5"/>
      <c r="ADY43" s="5"/>
      <c r="ADZ43" s="5"/>
      <c r="AEA43" s="5"/>
      <c r="AEB43" s="5"/>
      <c r="AEC43" s="5"/>
      <c r="AED43" s="5"/>
      <c r="AEE43" s="5"/>
      <c r="AEF43" s="5"/>
      <c r="AEG43" s="5"/>
      <c r="AEH43" s="5"/>
      <c r="AEI43" s="5"/>
      <c r="AEJ43" s="5"/>
      <c r="AEK43" s="5"/>
      <c r="AEL43" s="5"/>
      <c r="AEM43" s="5"/>
      <c r="AEN43" s="5"/>
      <c r="AEO43" s="5"/>
      <c r="AEP43" s="5"/>
      <c r="AEQ43" s="5"/>
      <c r="AER43" s="5"/>
      <c r="AES43" s="5"/>
      <c r="AET43" s="5"/>
      <c r="AEU43" s="5"/>
      <c r="AEV43" s="5"/>
      <c r="AEW43" s="5"/>
      <c r="AEX43" s="5"/>
      <c r="AEY43" s="5"/>
      <c r="AEZ43" s="5"/>
      <c r="AFA43" s="5"/>
      <c r="AFB43" s="5"/>
      <c r="AFC43" s="5"/>
      <c r="AFD43" s="5"/>
      <c r="AFE43" s="5"/>
      <c r="AFF43" s="5"/>
      <c r="AFG43" s="5"/>
      <c r="AFH43" s="5"/>
      <c r="AFI43" s="5"/>
      <c r="AFJ43" s="5"/>
      <c r="AFK43" s="5"/>
      <c r="AFL43" s="5"/>
      <c r="AFM43" s="5"/>
      <c r="AFN43" s="5"/>
      <c r="AFO43" s="5"/>
      <c r="AFP43" s="5"/>
      <c r="AFQ43" s="5"/>
      <c r="AFR43" s="5"/>
      <c r="AFS43" s="5"/>
      <c r="AFT43" s="5"/>
      <c r="AFU43" s="5"/>
      <c r="AFV43" s="5"/>
      <c r="AFW43" s="5"/>
      <c r="AFX43" s="5"/>
      <c r="AFY43" s="5"/>
      <c r="AFZ43" s="5"/>
      <c r="AGA43" s="5"/>
      <c r="AGB43" s="5"/>
      <c r="AGC43" s="5"/>
      <c r="AGD43" s="5"/>
      <c r="AGE43" s="5"/>
      <c r="AGF43" s="5"/>
      <c r="AGG43" s="5"/>
      <c r="AGH43" s="5"/>
      <c r="AGI43" s="5"/>
      <c r="AGJ43" s="5"/>
      <c r="AGK43" s="5"/>
      <c r="AGL43" s="5"/>
      <c r="AGM43" s="5"/>
      <c r="AGN43" s="5"/>
      <c r="AGO43" s="5"/>
      <c r="AGP43" s="5"/>
      <c r="AGQ43" s="5"/>
      <c r="AGR43" s="5"/>
      <c r="AGS43" s="5"/>
      <c r="AGT43" s="5"/>
      <c r="AGU43" s="5"/>
      <c r="AGV43" s="5"/>
      <c r="AGW43" s="5"/>
      <c r="AGX43" s="5"/>
      <c r="AGY43" s="5"/>
      <c r="AGZ43" s="5"/>
      <c r="AHA43" s="5"/>
      <c r="AHB43" s="5"/>
      <c r="AHC43" s="5"/>
      <c r="AHD43" s="5"/>
      <c r="AHE43" s="5"/>
      <c r="AHF43" s="5"/>
      <c r="AHG43" s="5"/>
      <c r="AHH43" s="5"/>
      <c r="AHI43" s="5"/>
      <c r="AHJ43" s="5"/>
      <c r="AHK43" s="5"/>
      <c r="AHL43" s="5"/>
      <c r="AHM43" s="5"/>
      <c r="AHN43" s="5"/>
      <c r="AHO43" s="5"/>
      <c r="AHP43" s="5"/>
      <c r="AHQ43" s="5"/>
      <c r="AHR43" s="5"/>
      <c r="AHS43" s="5"/>
      <c r="AHT43" s="5"/>
      <c r="AHU43" s="5"/>
      <c r="AHV43" s="5"/>
      <c r="AHW43" s="5"/>
      <c r="AHX43" s="5"/>
      <c r="AHY43" s="5"/>
      <c r="AHZ43" s="5"/>
      <c r="AIA43" s="5"/>
      <c r="AIB43" s="5"/>
      <c r="AIC43" s="5"/>
      <c r="AID43" s="5"/>
      <c r="AIE43" s="5"/>
      <c r="AIF43" s="5"/>
      <c r="AIG43" s="5"/>
      <c r="AIH43" s="5"/>
      <c r="AII43" s="5"/>
      <c r="AIJ43" s="5"/>
      <c r="AIK43" s="5"/>
      <c r="AIL43" s="5"/>
      <c r="AIM43" s="5"/>
      <c r="AIN43" s="5"/>
      <c r="AIO43" s="5"/>
      <c r="AIP43" s="5"/>
      <c r="AIQ43" s="5"/>
      <c r="AIR43" s="5"/>
      <c r="AIS43" s="5"/>
      <c r="AIT43" s="5"/>
      <c r="AIU43" s="5"/>
      <c r="AIV43" s="5"/>
      <c r="AIW43" s="5"/>
      <c r="AIX43" s="5"/>
      <c r="AIY43" s="5"/>
      <c r="AIZ43" s="5"/>
      <c r="AJA43" s="5"/>
      <c r="AJB43" s="5"/>
      <c r="AJC43" s="5"/>
      <c r="AJD43" s="5"/>
      <c r="AJE43" s="5"/>
      <c r="AJF43" s="5"/>
      <c r="AJG43" s="5"/>
      <c r="AJH43" s="5"/>
      <c r="AJI43" s="5"/>
      <c r="AJJ43" s="5"/>
      <c r="AJK43" s="5"/>
      <c r="AJL43" s="5"/>
      <c r="AJM43" s="5"/>
      <c r="AJN43" s="5"/>
      <c r="AJO43" s="5"/>
      <c r="AJP43" s="5"/>
      <c r="AJQ43" s="5"/>
      <c r="AJR43" s="5"/>
      <c r="AJS43" s="5"/>
      <c r="AJT43" s="5"/>
      <c r="AJU43" s="5"/>
      <c r="AJV43" s="5"/>
      <c r="AJW43" s="5"/>
      <c r="AJX43" s="5"/>
      <c r="AJY43" s="5"/>
      <c r="AJZ43" s="5"/>
      <c r="AKA43" s="5"/>
      <c r="AKB43" s="5"/>
      <c r="AKC43" s="5"/>
      <c r="AKD43" s="5"/>
      <c r="AKE43" s="5"/>
      <c r="AKF43" s="5"/>
      <c r="AKG43" s="5"/>
      <c r="AKH43" s="5"/>
      <c r="AKI43" s="5"/>
      <c r="AKJ43" s="5"/>
      <c r="AKK43" s="5"/>
      <c r="AKL43" s="5"/>
      <c r="AKM43" s="5"/>
      <c r="AKN43" s="5"/>
      <c r="AKO43" s="5"/>
      <c r="AKP43" s="5"/>
      <c r="AKQ43" s="5"/>
      <c r="AKR43" s="5"/>
      <c r="AKS43" s="5"/>
      <c r="AKT43" s="5"/>
      <c r="AKU43" s="5"/>
      <c r="AKV43" s="5"/>
      <c r="AKW43" s="5"/>
      <c r="AKX43" s="5"/>
      <c r="AKY43" s="5"/>
      <c r="AKZ43" s="5"/>
      <c r="ALA43" s="5"/>
      <c r="ALB43" s="5"/>
      <c r="ALC43" s="5"/>
      <c r="ALD43" s="5"/>
      <c r="ALE43" s="5"/>
      <c r="ALF43" s="5"/>
      <c r="ALG43" s="5"/>
      <c r="ALH43" s="5"/>
      <c r="ALI43" s="5"/>
      <c r="ALJ43" s="5"/>
      <c r="ALK43" s="5"/>
      <c r="ALL43" s="5"/>
      <c r="ALM43" s="5"/>
      <c r="ALN43" s="5"/>
      <c r="ALO43" s="5"/>
      <c r="ALP43" s="5"/>
      <c r="ALQ43" s="5"/>
      <c r="ALR43" s="5"/>
      <c r="ALS43" s="5"/>
      <c r="ALT43" s="5"/>
    </row>
    <row r="44" spans="1:1008" ht="76.5">
      <c r="A44" s="524"/>
      <c r="B44" s="572" t="s">
        <v>2004</v>
      </c>
      <c r="C44" s="554"/>
      <c r="D44" s="598"/>
      <c r="E44" s="598"/>
      <c r="F44" s="598"/>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5"/>
      <c r="NI44" s="5"/>
      <c r="NJ44" s="5"/>
      <c r="NK44" s="5"/>
      <c r="NL44" s="5"/>
      <c r="NM44" s="5"/>
      <c r="NN44" s="5"/>
      <c r="NO44" s="5"/>
      <c r="NP44" s="5"/>
      <c r="NQ44" s="5"/>
      <c r="NR44" s="5"/>
      <c r="NS44" s="5"/>
      <c r="NT44" s="5"/>
      <c r="NU44" s="5"/>
      <c r="NV44" s="5"/>
      <c r="NW44" s="5"/>
      <c r="NX44" s="5"/>
      <c r="NY44" s="5"/>
      <c r="NZ44" s="5"/>
      <c r="OA44" s="5"/>
      <c r="OB44" s="5"/>
      <c r="OC44" s="5"/>
      <c r="OD44" s="5"/>
      <c r="OE44" s="5"/>
      <c r="OF44" s="5"/>
      <c r="OG44" s="5"/>
      <c r="OH44" s="5"/>
      <c r="OI44" s="5"/>
      <c r="OJ44" s="5"/>
      <c r="OK44" s="5"/>
      <c r="OL44" s="5"/>
      <c r="OM44" s="5"/>
      <c r="ON44" s="5"/>
      <c r="OO44" s="5"/>
      <c r="OP44" s="5"/>
      <c r="OQ44" s="5"/>
      <c r="OR44" s="5"/>
      <c r="OS44" s="5"/>
      <c r="OT44" s="5"/>
      <c r="OU44" s="5"/>
      <c r="OV44" s="5"/>
      <c r="OW44" s="5"/>
      <c r="OX44" s="5"/>
      <c r="OY44" s="5"/>
      <c r="OZ44" s="5"/>
      <c r="PA44" s="5"/>
      <c r="PB44" s="5"/>
      <c r="PC44" s="5"/>
      <c r="PD44" s="5"/>
      <c r="PE44" s="5"/>
      <c r="PF44" s="5"/>
      <c r="PG44" s="5"/>
      <c r="PH44" s="5"/>
      <c r="PI44" s="5"/>
      <c r="PJ44" s="5"/>
      <c r="PK44" s="5"/>
      <c r="PL44" s="5"/>
      <c r="PM44" s="5"/>
      <c r="PN44" s="5"/>
      <c r="PO44" s="5"/>
      <c r="PP44" s="5"/>
      <c r="PQ44" s="5"/>
      <c r="PR44" s="5"/>
      <c r="PS44" s="5"/>
      <c r="PT44" s="5"/>
      <c r="PU44" s="5"/>
      <c r="PV44" s="5"/>
      <c r="PW44" s="5"/>
      <c r="PX44" s="5"/>
      <c r="PY44" s="5"/>
      <c r="PZ44" s="5"/>
      <c r="QA44" s="5"/>
      <c r="QB44" s="5"/>
      <c r="QC44" s="5"/>
      <c r="QD44" s="5"/>
      <c r="QE44" s="5"/>
      <c r="QF44" s="5"/>
      <c r="QG44" s="5"/>
      <c r="QH44" s="5"/>
      <c r="QI44" s="5"/>
      <c r="QJ44" s="5"/>
      <c r="QK44" s="5"/>
      <c r="QL44" s="5"/>
      <c r="QM44" s="5"/>
      <c r="QN44" s="5"/>
      <c r="QO44" s="5"/>
      <c r="QP44" s="5"/>
      <c r="QQ44" s="5"/>
      <c r="QR44" s="5"/>
      <c r="QS44" s="5"/>
      <c r="QT44" s="5"/>
      <c r="QU44" s="5"/>
      <c r="QV44" s="5"/>
      <c r="QW44" s="5"/>
      <c r="QX44" s="5"/>
      <c r="QY44" s="5"/>
      <c r="QZ44" s="5"/>
      <c r="RA44" s="5"/>
      <c r="RB44" s="5"/>
      <c r="RC44" s="5"/>
      <c r="RD44" s="5"/>
      <c r="RE44" s="5"/>
      <c r="RF44" s="5"/>
      <c r="RG44" s="5"/>
      <c r="RH44" s="5"/>
      <c r="RI44" s="5"/>
      <c r="RJ44" s="5"/>
      <c r="RK44" s="5"/>
      <c r="RL44" s="5"/>
      <c r="RM44" s="5"/>
      <c r="RN44" s="5"/>
      <c r="RO44" s="5"/>
      <c r="RP44" s="5"/>
      <c r="RQ44" s="5"/>
      <c r="RR44" s="5"/>
      <c r="RS44" s="5"/>
      <c r="RT44" s="5"/>
      <c r="RU44" s="5"/>
      <c r="RV44" s="5"/>
      <c r="RW44" s="5"/>
      <c r="RX44" s="5"/>
      <c r="RY44" s="5"/>
      <c r="RZ44" s="5"/>
      <c r="SA44" s="5"/>
      <c r="SB44" s="5"/>
      <c r="SC44" s="5"/>
      <c r="SD44" s="5"/>
      <c r="SE44" s="5"/>
      <c r="SF44" s="5"/>
      <c r="SG44" s="5"/>
      <c r="SH44" s="5"/>
      <c r="SI44" s="5"/>
      <c r="SJ44" s="5"/>
      <c r="SK44" s="5"/>
      <c r="SL44" s="5"/>
      <c r="SM44" s="5"/>
      <c r="SN44" s="5"/>
      <c r="SO44" s="5"/>
      <c r="SP44" s="5"/>
      <c r="SQ44" s="5"/>
      <c r="SR44" s="5"/>
      <c r="SS44" s="5"/>
      <c r="ST44" s="5"/>
      <c r="SU44" s="5"/>
      <c r="SV44" s="5"/>
      <c r="SW44" s="5"/>
      <c r="SX44" s="5"/>
      <c r="SY44" s="5"/>
      <c r="SZ44" s="5"/>
      <c r="TA44" s="5"/>
      <c r="TB44" s="5"/>
      <c r="TC44" s="5"/>
      <c r="TD44" s="5"/>
      <c r="TE44" s="5"/>
      <c r="TF44" s="5"/>
      <c r="TG44" s="5"/>
      <c r="TH44" s="5"/>
      <c r="TI44" s="5"/>
      <c r="TJ44" s="5"/>
      <c r="TK44" s="5"/>
      <c r="TL44" s="5"/>
      <c r="TM44" s="5"/>
      <c r="TN44" s="5"/>
      <c r="TO44" s="5"/>
      <c r="TP44" s="5"/>
      <c r="TQ44" s="5"/>
      <c r="TR44" s="5"/>
      <c r="TS44" s="5"/>
      <c r="TT44" s="5"/>
      <c r="TU44" s="5"/>
      <c r="TV44" s="5"/>
      <c r="TW44" s="5"/>
      <c r="TX44" s="5"/>
      <c r="TY44" s="5"/>
      <c r="TZ44" s="5"/>
      <c r="UA44" s="5"/>
      <c r="UB44" s="5"/>
      <c r="UC44" s="5"/>
      <c r="UD44" s="5"/>
      <c r="UE44" s="5"/>
      <c r="UF44" s="5"/>
      <c r="UG44" s="5"/>
      <c r="UH44" s="5"/>
      <c r="UI44" s="5"/>
      <c r="UJ44" s="5"/>
      <c r="UK44" s="5"/>
      <c r="UL44" s="5"/>
      <c r="UM44" s="5"/>
      <c r="UN44" s="5"/>
      <c r="UO44" s="5"/>
      <c r="UP44" s="5"/>
      <c r="UQ44" s="5"/>
      <c r="UR44" s="5"/>
      <c r="US44" s="5"/>
      <c r="UT44" s="5"/>
      <c r="UU44" s="5"/>
      <c r="UV44" s="5"/>
      <c r="UW44" s="5"/>
      <c r="UX44" s="5"/>
      <c r="UY44" s="5"/>
      <c r="UZ44" s="5"/>
      <c r="VA44" s="5"/>
      <c r="VB44" s="5"/>
      <c r="VC44" s="5"/>
      <c r="VD44" s="5"/>
      <c r="VE44" s="5"/>
      <c r="VF44" s="5"/>
      <c r="VG44" s="5"/>
      <c r="VH44" s="5"/>
      <c r="VI44" s="5"/>
      <c r="VJ44" s="5"/>
      <c r="VK44" s="5"/>
      <c r="VL44" s="5"/>
      <c r="VM44" s="5"/>
      <c r="VN44" s="5"/>
      <c r="VO44" s="5"/>
      <c r="VP44" s="5"/>
      <c r="VQ44" s="5"/>
      <c r="VR44" s="5"/>
      <c r="VS44" s="5"/>
      <c r="VT44" s="5"/>
      <c r="VU44" s="5"/>
      <c r="VV44" s="5"/>
      <c r="VW44" s="5"/>
      <c r="VX44" s="5"/>
      <c r="VY44" s="5"/>
      <c r="VZ44" s="5"/>
      <c r="WA44" s="5"/>
      <c r="WB44" s="5"/>
      <c r="WC44" s="5"/>
      <c r="WD44" s="5"/>
      <c r="WE44" s="5"/>
      <c r="WF44" s="5"/>
      <c r="WG44" s="5"/>
      <c r="WH44" s="5"/>
      <c r="WI44" s="5"/>
      <c r="WJ44" s="5"/>
      <c r="WK44" s="5"/>
      <c r="WL44" s="5"/>
      <c r="WM44" s="5"/>
      <c r="WN44" s="5"/>
      <c r="WO44" s="5"/>
      <c r="WP44" s="5"/>
      <c r="WQ44" s="5"/>
      <c r="WR44" s="5"/>
      <c r="WS44" s="5"/>
      <c r="WT44" s="5"/>
      <c r="WU44" s="5"/>
      <c r="WV44" s="5"/>
      <c r="WW44" s="5"/>
      <c r="WX44" s="5"/>
      <c r="WY44" s="5"/>
      <c r="WZ44" s="5"/>
      <c r="XA44" s="5"/>
      <c r="XB44" s="5"/>
      <c r="XC44" s="5"/>
      <c r="XD44" s="5"/>
      <c r="XE44" s="5"/>
      <c r="XF44" s="5"/>
      <c r="XG44" s="5"/>
      <c r="XH44" s="5"/>
      <c r="XI44" s="5"/>
      <c r="XJ44" s="5"/>
      <c r="XK44" s="5"/>
      <c r="XL44" s="5"/>
      <c r="XM44" s="5"/>
      <c r="XN44" s="5"/>
      <c r="XO44" s="5"/>
      <c r="XP44" s="5"/>
      <c r="XQ44" s="5"/>
      <c r="XR44" s="5"/>
      <c r="XS44" s="5"/>
      <c r="XT44" s="5"/>
      <c r="XU44" s="5"/>
      <c r="XV44" s="5"/>
      <c r="XW44" s="5"/>
      <c r="XX44" s="5"/>
      <c r="XY44" s="5"/>
      <c r="XZ44" s="5"/>
      <c r="YA44" s="5"/>
      <c r="YB44" s="5"/>
      <c r="YC44" s="5"/>
      <c r="YD44" s="5"/>
      <c r="YE44" s="5"/>
      <c r="YF44" s="5"/>
      <c r="YG44" s="5"/>
      <c r="YH44" s="5"/>
      <c r="YI44" s="5"/>
      <c r="YJ44" s="5"/>
      <c r="YK44" s="5"/>
      <c r="YL44" s="5"/>
      <c r="YM44" s="5"/>
      <c r="YN44" s="5"/>
      <c r="YO44" s="5"/>
      <c r="YP44" s="5"/>
      <c r="YQ44" s="5"/>
      <c r="YR44" s="5"/>
      <c r="YS44" s="5"/>
      <c r="YT44" s="5"/>
      <c r="YU44" s="5"/>
      <c r="YV44" s="5"/>
      <c r="YW44" s="5"/>
      <c r="YX44" s="5"/>
      <c r="YY44" s="5"/>
      <c r="YZ44" s="5"/>
      <c r="ZA44" s="5"/>
      <c r="ZB44" s="5"/>
      <c r="ZC44" s="5"/>
      <c r="ZD44" s="5"/>
      <c r="ZE44" s="5"/>
      <c r="ZF44" s="5"/>
      <c r="ZG44" s="5"/>
      <c r="ZH44" s="5"/>
      <c r="ZI44" s="5"/>
      <c r="ZJ44" s="5"/>
      <c r="ZK44" s="5"/>
      <c r="ZL44" s="5"/>
      <c r="ZM44" s="5"/>
      <c r="ZN44" s="5"/>
      <c r="ZO44" s="5"/>
      <c r="ZP44" s="5"/>
      <c r="ZQ44" s="5"/>
      <c r="ZR44" s="5"/>
      <c r="ZS44" s="5"/>
      <c r="ZT44" s="5"/>
      <c r="ZU44" s="5"/>
      <c r="ZV44" s="5"/>
      <c r="ZW44" s="5"/>
      <c r="ZX44" s="5"/>
      <c r="ZY44" s="5"/>
      <c r="ZZ44" s="5"/>
      <c r="AAA44" s="5"/>
      <c r="AAB44" s="5"/>
      <c r="AAC44" s="5"/>
      <c r="AAD44" s="5"/>
      <c r="AAE44" s="5"/>
      <c r="AAF44" s="5"/>
      <c r="AAG44" s="5"/>
      <c r="AAH44" s="5"/>
      <c r="AAI44" s="5"/>
      <c r="AAJ44" s="5"/>
      <c r="AAK44" s="5"/>
      <c r="AAL44" s="5"/>
      <c r="AAM44" s="5"/>
      <c r="AAN44" s="5"/>
      <c r="AAO44" s="5"/>
      <c r="AAP44" s="5"/>
      <c r="AAQ44" s="5"/>
      <c r="AAR44" s="5"/>
      <c r="AAS44" s="5"/>
      <c r="AAT44" s="5"/>
      <c r="AAU44" s="5"/>
      <c r="AAV44" s="5"/>
      <c r="AAW44" s="5"/>
      <c r="AAX44" s="5"/>
      <c r="AAY44" s="5"/>
      <c r="AAZ44" s="5"/>
      <c r="ABA44" s="5"/>
      <c r="ABB44" s="5"/>
      <c r="ABC44" s="5"/>
      <c r="ABD44" s="5"/>
      <c r="ABE44" s="5"/>
      <c r="ABF44" s="5"/>
      <c r="ABG44" s="5"/>
      <c r="ABH44" s="5"/>
      <c r="ABI44" s="5"/>
      <c r="ABJ44" s="5"/>
      <c r="ABK44" s="5"/>
      <c r="ABL44" s="5"/>
      <c r="ABM44" s="5"/>
      <c r="ABN44" s="5"/>
      <c r="ABO44" s="5"/>
      <c r="ABP44" s="5"/>
      <c r="ABQ44" s="5"/>
      <c r="ABR44" s="5"/>
      <c r="ABS44" s="5"/>
      <c r="ABT44" s="5"/>
      <c r="ABU44" s="5"/>
      <c r="ABV44" s="5"/>
      <c r="ABW44" s="5"/>
      <c r="ABX44" s="5"/>
      <c r="ABY44" s="5"/>
      <c r="ABZ44" s="5"/>
      <c r="ACA44" s="5"/>
      <c r="ACB44" s="5"/>
      <c r="ACC44" s="5"/>
      <c r="ACD44" s="5"/>
      <c r="ACE44" s="5"/>
      <c r="ACF44" s="5"/>
      <c r="ACG44" s="5"/>
      <c r="ACH44" s="5"/>
      <c r="ACI44" s="5"/>
      <c r="ACJ44" s="5"/>
      <c r="ACK44" s="5"/>
      <c r="ACL44" s="5"/>
      <c r="ACM44" s="5"/>
      <c r="ACN44" s="5"/>
      <c r="ACO44" s="5"/>
      <c r="ACP44" s="5"/>
      <c r="ACQ44" s="5"/>
      <c r="ACR44" s="5"/>
      <c r="ACS44" s="5"/>
      <c r="ACT44" s="5"/>
      <c r="ACU44" s="5"/>
      <c r="ACV44" s="5"/>
      <c r="ACW44" s="5"/>
      <c r="ACX44" s="5"/>
      <c r="ACY44" s="5"/>
      <c r="ACZ44" s="5"/>
      <c r="ADA44" s="5"/>
      <c r="ADB44" s="5"/>
      <c r="ADC44" s="5"/>
      <c r="ADD44" s="5"/>
      <c r="ADE44" s="5"/>
      <c r="ADF44" s="5"/>
      <c r="ADG44" s="5"/>
      <c r="ADH44" s="5"/>
      <c r="ADI44" s="5"/>
      <c r="ADJ44" s="5"/>
      <c r="ADK44" s="5"/>
      <c r="ADL44" s="5"/>
      <c r="ADM44" s="5"/>
      <c r="ADN44" s="5"/>
      <c r="ADO44" s="5"/>
      <c r="ADP44" s="5"/>
      <c r="ADQ44" s="5"/>
      <c r="ADR44" s="5"/>
      <c r="ADS44" s="5"/>
      <c r="ADT44" s="5"/>
      <c r="ADU44" s="5"/>
      <c r="ADV44" s="5"/>
      <c r="ADW44" s="5"/>
      <c r="ADX44" s="5"/>
      <c r="ADY44" s="5"/>
      <c r="ADZ44" s="5"/>
      <c r="AEA44" s="5"/>
      <c r="AEB44" s="5"/>
      <c r="AEC44" s="5"/>
      <c r="AED44" s="5"/>
      <c r="AEE44" s="5"/>
      <c r="AEF44" s="5"/>
      <c r="AEG44" s="5"/>
      <c r="AEH44" s="5"/>
      <c r="AEI44" s="5"/>
      <c r="AEJ44" s="5"/>
      <c r="AEK44" s="5"/>
      <c r="AEL44" s="5"/>
      <c r="AEM44" s="5"/>
      <c r="AEN44" s="5"/>
      <c r="AEO44" s="5"/>
      <c r="AEP44" s="5"/>
      <c r="AEQ44" s="5"/>
      <c r="AER44" s="5"/>
      <c r="AES44" s="5"/>
      <c r="AET44" s="5"/>
      <c r="AEU44" s="5"/>
      <c r="AEV44" s="5"/>
      <c r="AEW44" s="5"/>
      <c r="AEX44" s="5"/>
      <c r="AEY44" s="5"/>
      <c r="AEZ44" s="5"/>
      <c r="AFA44" s="5"/>
      <c r="AFB44" s="5"/>
      <c r="AFC44" s="5"/>
      <c r="AFD44" s="5"/>
      <c r="AFE44" s="5"/>
      <c r="AFF44" s="5"/>
      <c r="AFG44" s="5"/>
      <c r="AFH44" s="5"/>
      <c r="AFI44" s="5"/>
      <c r="AFJ44" s="5"/>
      <c r="AFK44" s="5"/>
      <c r="AFL44" s="5"/>
      <c r="AFM44" s="5"/>
      <c r="AFN44" s="5"/>
      <c r="AFO44" s="5"/>
      <c r="AFP44" s="5"/>
      <c r="AFQ44" s="5"/>
      <c r="AFR44" s="5"/>
      <c r="AFS44" s="5"/>
      <c r="AFT44" s="5"/>
      <c r="AFU44" s="5"/>
      <c r="AFV44" s="5"/>
      <c r="AFW44" s="5"/>
      <c r="AFX44" s="5"/>
      <c r="AFY44" s="5"/>
      <c r="AFZ44" s="5"/>
      <c r="AGA44" s="5"/>
      <c r="AGB44" s="5"/>
      <c r="AGC44" s="5"/>
      <c r="AGD44" s="5"/>
      <c r="AGE44" s="5"/>
      <c r="AGF44" s="5"/>
      <c r="AGG44" s="5"/>
      <c r="AGH44" s="5"/>
      <c r="AGI44" s="5"/>
      <c r="AGJ44" s="5"/>
      <c r="AGK44" s="5"/>
      <c r="AGL44" s="5"/>
      <c r="AGM44" s="5"/>
      <c r="AGN44" s="5"/>
      <c r="AGO44" s="5"/>
      <c r="AGP44" s="5"/>
      <c r="AGQ44" s="5"/>
      <c r="AGR44" s="5"/>
      <c r="AGS44" s="5"/>
      <c r="AGT44" s="5"/>
      <c r="AGU44" s="5"/>
      <c r="AGV44" s="5"/>
      <c r="AGW44" s="5"/>
      <c r="AGX44" s="5"/>
      <c r="AGY44" s="5"/>
      <c r="AGZ44" s="5"/>
      <c r="AHA44" s="5"/>
      <c r="AHB44" s="5"/>
      <c r="AHC44" s="5"/>
      <c r="AHD44" s="5"/>
      <c r="AHE44" s="5"/>
      <c r="AHF44" s="5"/>
      <c r="AHG44" s="5"/>
      <c r="AHH44" s="5"/>
      <c r="AHI44" s="5"/>
      <c r="AHJ44" s="5"/>
      <c r="AHK44" s="5"/>
      <c r="AHL44" s="5"/>
      <c r="AHM44" s="5"/>
      <c r="AHN44" s="5"/>
      <c r="AHO44" s="5"/>
      <c r="AHP44" s="5"/>
      <c r="AHQ44" s="5"/>
      <c r="AHR44" s="5"/>
      <c r="AHS44" s="5"/>
      <c r="AHT44" s="5"/>
      <c r="AHU44" s="5"/>
      <c r="AHV44" s="5"/>
      <c r="AHW44" s="5"/>
      <c r="AHX44" s="5"/>
      <c r="AHY44" s="5"/>
      <c r="AHZ44" s="5"/>
      <c r="AIA44" s="5"/>
      <c r="AIB44" s="5"/>
      <c r="AIC44" s="5"/>
      <c r="AID44" s="5"/>
      <c r="AIE44" s="5"/>
      <c r="AIF44" s="5"/>
      <c r="AIG44" s="5"/>
      <c r="AIH44" s="5"/>
      <c r="AII44" s="5"/>
      <c r="AIJ44" s="5"/>
      <c r="AIK44" s="5"/>
      <c r="AIL44" s="5"/>
      <c r="AIM44" s="5"/>
      <c r="AIN44" s="5"/>
      <c r="AIO44" s="5"/>
      <c r="AIP44" s="5"/>
      <c r="AIQ44" s="5"/>
      <c r="AIR44" s="5"/>
      <c r="AIS44" s="5"/>
      <c r="AIT44" s="5"/>
      <c r="AIU44" s="5"/>
      <c r="AIV44" s="5"/>
      <c r="AIW44" s="5"/>
      <c r="AIX44" s="5"/>
      <c r="AIY44" s="5"/>
      <c r="AIZ44" s="5"/>
      <c r="AJA44" s="5"/>
      <c r="AJB44" s="5"/>
      <c r="AJC44" s="5"/>
      <c r="AJD44" s="5"/>
      <c r="AJE44" s="5"/>
      <c r="AJF44" s="5"/>
      <c r="AJG44" s="5"/>
      <c r="AJH44" s="5"/>
      <c r="AJI44" s="5"/>
      <c r="AJJ44" s="5"/>
      <c r="AJK44" s="5"/>
      <c r="AJL44" s="5"/>
      <c r="AJM44" s="5"/>
      <c r="AJN44" s="5"/>
      <c r="AJO44" s="5"/>
      <c r="AJP44" s="5"/>
      <c r="AJQ44" s="5"/>
      <c r="AJR44" s="5"/>
      <c r="AJS44" s="5"/>
      <c r="AJT44" s="5"/>
      <c r="AJU44" s="5"/>
      <c r="AJV44" s="5"/>
      <c r="AJW44" s="5"/>
      <c r="AJX44" s="5"/>
      <c r="AJY44" s="5"/>
      <c r="AJZ44" s="5"/>
      <c r="AKA44" s="5"/>
      <c r="AKB44" s="5"/>
      <c r="AKC44" s="5"/>
      <c r="AKD44" s="5"/>
      <c r="AKE44" s="5"/>
      <c r="AKF44" s="5"/>
      <c r="AKG44" s="5"/>
      <c r="AKH44" s="5"/>
      <c r="AKI44" s="5"/>
      <c r="AKJ44" s="5"/>
      <c r="AKK44" s="5"/>
      <c r="AKL44" s="5"/>
      <c r="AKM44" s="5"/>
      <c r="AKN44" s="5"/>
      <c r="AKO44" s="5"/>
      <c r="AKP44" s="5"/>
      <c r="AKQ44" s="5"/>
      <c r="AKR44" s="5"/>
      <c r="AKS44" s="5"/>
      <c r="AKT44" s="5"/>
      <c r="AKU44" s="5"/>
      <c r="AKV44" s="5"/>
      <c r="AKW44" s="5"/>
      <c r="AKX44" s="5"/>
      <c r="AKY44" s="5"/>
      <c r="AKZ44" s="5"/>
      <c r="ALA44" s="5"/>
      <c r="ALB44" s="5"/>
      <c r="ALC44" s="5"/>
      <c r="ALD44" s="5"/>
      <c r="ALE44" s="5"/>
      <c r="ALF44" s="5"/>
      <c r="ALG44" s="5"/>
      <c r="ALH44" s="5"/>
      <c r="ALI44" s="5"/>
      <c r="ALJ44" s="5"/>
      <c r="ALK44" s="5"/>
      <c r="ALL44" s="5"/>
      <c r="ALM44" s="5"/>
      <c r="ALN44" s="5"/>
      <c r="ALO44" s="5"/>
      <c r="ALP44" s="5"/>
      <c r="ALQ44" s="5"/>
      <c r="ALR44" s="5"/>
      <c r="ALS44" s="5"/>
      <c r="ALT44" s="5"/>
    </row>
    <row r="45" spans="1:1008" s="472" customFormat="1">
      <c r="A45" s="528"/>
      <c r="B45" s="568" t="s">
        <v>251</v>
      </c>
      <c r="C45" s="530" t="s">
        <v>155</v>
      </c>
      <c r="D45" s="440">
        <v>240</v>
      </c>
      <c r="E45" s="440"/>
      <c r="F45" s="440">
        <f>D45*E45</f>
        <v>0</v>
      </c>
    </row>
    <row r="46" spans="1:1008">
      <c r="A46" s="599"/>
      <c r="B46" s="514"/>
      <c r="C46" s="541"/>
      <c r="D46" s="542"/>
      <c r="E46" s="542"/>
      <c r="F46" s="600"/>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5"/>
      <c r="NI46" s="5"/>
      <c r="NJ46" s="5"/>
      <c r="NK46" s="5"/>
      <c r="NL46" s="5"/>
      <c r="NM46" s="5"/>
      <c r="NN46" s="5"/>
      <c r="NO46" s="5"/>
      <c r="NP46" s="5"/>
      <c r="NQ46" s="5"/>
      <c r="NR46" s="5"/>
      <c r="NS46" s="5"/>
      <c r="NT46" s="5"/>
      <c r="NU46" s="5"/>
      <c r="NV46" s="5"/>
      <c r="NW46" s="5"/>
      <c r="NX46" s="5"/>
      <c r="NY46" s="5"/>
      <c r="NZ46" s="5"/>
      <c r="OA46" s="5"/>
      <c r="OB46" s="5"/>
      <c r="OC46" s="5"/>
      <c r="OD46" s="5"/>
      <c r="OE46" s="5"/>
      <c r="OF46" s="5"/>
      <c r="OG46" s="5"/>
      <c r="OH46" s="5"/>
      <c r="OI46" s="5"/>
      <c r="OJ46" s="5"/>
      <c r="OK46" s="5"/>
      <c r="OL46" s="5"/>
      <c r="OM46" s="5"/>
      <c r="ON46" s="5"/>
      <c r="OO46" s="5"/>
      <c r="OP46" s="5"/>
      <c r="OQ46" s="5"/>
      <c r="OR46" s="5"/>
      <c r="OS46" s="5"/>
      <c r="OT46" s="5"/>
      <c r="OU46" s="5"/>
      <c r="OV46" s="5"/>
      <c r="OW46" s="5"/>
      <c r="OX46" s="5"/>
      <c r="OY46" s="5"/>
      <c r="OZ46" s="5"/>
      <c r="PA46" s="5"/>
      <c r="PB46" s="5"/>
      <c r="PC46" s="5"/>
      <c r="PD46" s="5"/>
      <c r="PE46" s="5"/>
      <c r="PF46" s="5"/>
      <c r="PG46" s="5"/>
      <c r="PH46" s="5"/>
      <c r="PI46" s="5"/>
      <c r="PJ46" s="5"/>
      <c r="PK46" s="5"/>
      <c r="PL46" s="5"/>
      <c r="PM46" s="5"/>
      <c r="PN46" s="5"/>
      <c r="PO46" s="5"/>
      <c r="PP46" s="5"/>
      <c r="PQ46" s="5"/>
      <c r="PR46" s="5"/>
      <c r="PS46" s="5"/>
      <c r="PT46" s="5"/>
      <c r="PU46" s="5"/>
      <c r="PV46" s="5"/>
      <c r="PW46" s="5"/>
      <c r="PX46" s="5"/>
      <c r="PY46" s="5"/>
      <c r="PZ46" s="5"/>
      <c r="QA46" s="5"/>
      <c r="QB46" s="5"/>
      <c r="QC46" s="5"/>
      <c r="QD46" s="5"/>
      <c r="QE46" s="5"/>
      <c r="QF46" s="5"/>
      <c r="QG46" s="5"/>
      <c r="QH46" s="5"/>
      <c r="QI46" s="5"/>
      <c r="QJ46" s="5"/>
      <c r="QK46" s="5"/>
      <c r="QL46" s="5"/>
      <c r="QM46" s="5"/>
      <c r="QN46" s="5"/>
      <c r="QO46" s="5"/>
      <c r="QP46" s="5"/>
      <c r="QQ46" s="5"/>
      <c r="QR46" s="5"/>
      <c r="QS46" s="5"/>
      <c r="QT46" s="5"/>
      <c r="QU46" s="5"/>
      <c r="QV46" s="5"/>
      <c r="QW46" s="5"/>
      <c r="QX46" s="5"/>
      <c r="QY46" s="5"/>
      <c r="QZ46" s="5"/>
      <c r="RA46" s="5"/>
      <c r="RB46" s="5"/>
      <c r="RC46" s="5"/>
      <c r="RD46" s="5"/>
      <c r="RE46" s="5"/>
      <c r="RF46" s="5"/>
      <c r="RG46" s="5"/>
      <c r="RH46" s="5"/>
      <c r="RI46" s="5"/>
      <c r="RJ46" s="5"/>
      <c r="RK46" s="5"/>
      <c r="RL46" s="5"/>
      <c r="RM46" s="5"/>
      <c r="RN46" s="5"/>
      <c r="RO46" s="5"/>
      <c r="RP46" s="5"/>
      <c r="RQ46" s="5"/>
      <c r="RR46" s="5"/>
      <c r="RS46" s="5"/>
      <c r="RT46" s="5"/>
      <c r="RU46" s="5"/>
      <c r="RV46" s="5"/>
      <c r="RW46" s="5"/>
      <c r="RX46" s="5"/>
      <c r="RY46" s="5"/>
      <c r="RZ46" s="5"/>
      <c r="SA46" s="5"/>
      <c r="SB46" s="5"/>
      <c r="SC46" s="5"/>
      <c r="SD46" s="5"/>
      <c r="SE46" s="5"/>
      <c r="SF46" s="5"/>
      <c r="SG46" s="5"/>
      <c r="SH46" s="5"/>
      <c r="SI46" s="5"/>
      <c r="SJ46" s="5"/>
      <c r="SK46" s="5"/>
      <c r="SL46" s="5"/>
      <c r="SM46" s="5"/>
      <c r="SN46" s="5"/>
      <c r="SO46" s="5"/>
      <c r="SP46" s="5"/>
      <c r="SQ46" s="5"/>
      <c r="SR46" s="5"/>
      <c r="SS46" s="5"/>
      <c r="ST46" s="5"/>
      <c r="SU46" s="5"/>
      <c r="SV46" s="5"/>
      <c r="SW46" s="5"/>
      <c r="SX46" s="5"/>
      <c r="SY46" s="5"/>
      <c r="SZ46" s="5"/>
      <c r="TA46" s="5"/>
      <c r="TB46" s="5"/>
      <c r="TC46" s="5"/>
      <c r="TD46" s="5"/>
      <c r="TE46" s="5"/>
      <c r="TF46" s="5"/>
      <c r="TG46" s="5"/>
      <c r="TH46" s="5"/>
      <c r="TI46" s="5"/>
      <c r="TJ46" s="5"/>
      <c r="TK46" s="5"/>
      <c r="TL46" s="5"/>
      <c r="TM46" s="5"/>
      <c r="TN46" s="5"/>
      <c r="TO46" s="5"/>
      <c r="TP46" s="5"/>
      <c r="TQ46" s="5"/>
      <c r="TR46" s="5"/>
      <c r="TS46" s="5"/>
      <c r="TT46" s="5"/>
      <c r="TU46" s="5"/>
      <c r="TV46" s="5"/>
      <c r="TW46" s="5"/>
      <c r="TX46" s="5"/>
      <c r="TY46" s="5"/>
      <c r="TZ46" s="5"/>
      <c r="UA46" s="5"/>
      <c r="UB46" s="5"/>
      <c r="UC46" s="5"/>
      <c r="UD46" s="5"/>
      <c r="UE46" s="5"/>
      <c r="UF46" s="5"/>
      <c r="UG46" s="5"/>
      <c r="UH46" s="5"/>
      <c r="UI46" s="5"/>
      <c r="UJ46" s="5"/>
      <c r="UK46" s="5"/>
      <c r="UL46" s="5"/>
      <c r="UM46" s="5"/>
      <c r="UN46" s="5"/>
      <c r="UO46" s="5"/>
      <c r="UP46" s="5"/>
      <c r="UQ46" s="5"/>
      <c r="UR46" s="5"/>
      <c r="US46" s="5"/>
      <c r="UT46" s="5"/>
      <c r="UU46" s="5"/>
      <c r="UV46" s="5"/>
      <c r="UW46" s="5"/>
      <c r="UX46" s="5"/>
      <c r="UY46" s="5"/>
      <c r="UZ46" s="5"/>
      <c r="VA46" s="5"/>
      <c r="VB46" s="5"/>
      <c r="VC46" s="5"/>
      <c r="VD46" s="5"/>
      <c r="VE46" s="5"/>
      <c r="VF46" s="5"/>
      <c r="VG46" s="5"/>
      <c r="VH46" s="5"/>
      <c r="VI46" s="5"/>
      <c r="VJ46" s="5"/>
      <c r="VK46" s="5"/>
      <c r="VL46" s="5"/>
      <c r="VM46" s="5"/>
      <c r="VN46" s="5"/>
      <c r="VO46" s="5"/>
      <c r="VP46" s="5"/>
      <c r="VQ46" s="5"/>
      <c r="VR46" s="5"/>
      <c r="VS46" s="5"/>
      <c r="VT46" s="5"/>
      <c r="VU46" s="5"/>
      <c r="VV46" s="5"/>
      <c r="VW46" s="5"/>
      <c r="VX46" s="5"/>
      <c r="VY46" s="5"/>
      <c r="VZ46" s="5"/>
      <c r="WA46" s="5"/>
      <c r="WB46" s="5"/>
      <c r="WC46" s="5"/>
      <c r="WD46" s="5"/>
      <c r="WE46" s="5"/>
      <c r="WF46" s="5"/>
      <c r="WG46" s="5"/>
      <c r="WH46" s="5"/>
      <c r="WI46" s="5"/>
      <c r="WJ46" s="5"/>
      <c r="WK46" s="5"/>
      <c r="WL46" s="5"/>
      <c r="WM46" s="5"/>
      <c r="WN46" s="5"/>
      <c r="WO46" s="5"/>
      <c r="WP46" s="5"/>
      <c r="WQ46" s="5"/>
      <c r="WR46" s="5"/>
      <c r="WS46" s="5"/>
      <c r="WT46" s="5"/>
      <c r="WU46" s="5"/>
      <c r="WV46" s="5"/>
      <c r="WW46" s="5"/>
      <c r="WX46" s="5"/>
      <c r="WY46" s="5"/>
      <c r="WZ46" s="5"/>
      <c r="XA46" s="5"/>
      <c r="XB46" s="5"/>
      <c r="XC46" s="5"/>
      <c r="XD46" s="5"/>
      <c r="XE46" s="5"/>
      <c r="XF46" s="5"/>
      <c r="XG46" s="5"/>
      <c r="XH46" s="5"/>
      <c r="XI46" s="5"/>
      <c r="XJ46" s="5"/>
      <c r="XK46" s="5"/>
      <c r="XL46" s="5"/>
      <c r="XM46" s="5"/>
      <c r="XN46" s="5"/>
      <c r="XO46" s="5"/>
      <c r="XP46" s="5"/>
      <c r="XQ46" s="5"/>
      <c r="XR46" s="5"/>
      <c r="XS46" s="5"/>
      <c r="XT46" s="5"/>
      <c r="XU46" s="5"/>
      <c r="XV46" s="5"/>
      <c r="XW46" s="5"/>
      <c r="XX46" s="5"/>
      <c r="XY46" s="5"/>
      <c r="XZ46" s="5"/>
      <c r="YA46" s="5"/>
      <c r="YB46" s="5"/>
      <c r="YC46" s="5"/>
      <c r="YD46" s="5"/>
      <c r="YE46" s="5"/>
      <c r="YF46" s="5"/>
      <c r="YG46" s="5"/>
      <c r="YH46" s="5"/>
      <c r="YI46" s="5"/>
      <c r="YJ46" s="5"/>
      <c r="YK46" s="5"/>
      <c r="YL46" s="5"/>
      <c r="YM46" s="5"/>
      <c r="YN46" s="5"/>
      <c r="YO46" s="5"/>
      <c r="YP46" s="5"/>
      <c r="YQ46" s="5"/>
      <c r="YR46" s="5"/>
      <c r="YS46" s="5"/>
      <c r="YT46" s="5"/>
      <c r="YU46" s="5"/>
      <c r="YV46" s="5"/>
      <c r="YW46" s="5"/>
      <c r="YX46" s="5"/>
      <c r="YY46" s="5"/>
      <c r="YZ46" s="5"/>
      <c r="ZA46" s="5"/>
      <c r="ZB46" s="5"/>
      <c r="ZC46" s="5"/>
      <c r="ZD46" s="5"/>
      <c r="ZE46" s="5"/>
      <c r="ZF46" s="5"/>
      <c r="ZG46" s="5"/>
      <c r="ZH46" s="5"/>
      <c r="ZI46" s="5"/>
      <c r="ZJ46" s="5"/>
      <c r="ZK46" s="5"/>
      <c r="ZL46" s="5"/>
      <c r="ZM46" s="5"/>
      <c r="ZN46" s="5"/>
      <c r="ZO46" s="5"/>
      <c r="ZP46" s="5"/>
      <c r="ZQ46" s="5"/>
      <c r="ZR46" s="5"/>
      <c r="ZS46" s="5"/>
      <c r="ZT46" s="5"/>
      <c r="ZU46" s="5"/>
      <c r="ZV46" s="5"/>
      <c r="ZW46" s="5"/>
      <c r="ZX46" s="5"/>
      <c r="ZY46" s="5"/>
      <c r="ZZ46" s="5"/>
      <c r="AAA46" s="5"/>
      <c r="AAB46" s="5"/>
      <c r="AAC46" s="5"/>
      <c r="AAD46" s="5"/>
      <c r="AAE46" s="5"/>
      <c r="AAF46" s="5"/>
      <c r="AAG46" s="5"/>
      <c r="AAH46" s="5"/>
      <c r="AAI46" s="5"/>
      <c r="AAJ46" s="5"/>
      <c r="AAK46" s="5"/>
      <c r="AAL46" s="5"/>
      <c r="AAM46" s="5"/>
      <c r="AAN46" s="5"/>
      <c r="AAO46" s="5"/>
      <c r="AAP46" s="5"/>
      <c r="AAQ46" s="5"/>
      <c r="AAR46" s="5"/>
      <c r="AAS46" s="5"/>
      <c r="AAT46" s="5"/>
      <c r="AAU46" s="5"/>
      <c r="AAV46" s="5"/>
      <c r="AAW46" s="5"/>
      <c r="AAX46" s="5"/>
      <c r="AAY46" s="5"/>
      <c r="AAZ46" s="5"/>
      <c r="ABA46" s="5"/>
      <c r="ABB46" s="5"/>
      <c r="ABC46" s="5"/>
      <c r="ABD46" s="5"/>
      <c r="ABE46" s="5"/>
      <c r="ABF46" s="5"/>
      <c r="ABG46" s="5"/>
      <c r="ABH46" s="5"/>
      <c r="ABI46" s="5"/>
      <c r="ABJ46" s="5"/>
      <c r="ABK46" s="5"/>
      <c r="ABL46" s="5"/>
      <c r="ABM46" s="5"/>
      <c r="ABN46" s="5"/>
      <c r="ABO46" s="5"/>
      <c r="ABP46" s="5"/>
      <c r="ABQ46" s="5"/>
      <c r="ABR46" s="5"/>
      <c r="ABS46" s="5"/>
      <c r="ABT46" s="5"/>
      <c r="ABU46" s="5"/>
      <c r="ABV46" s="5"/>
      <c r="ABW46" s="5"/>
      <c r="ABX46" s="5"/>
      <c r="ABY46" s="5"/>
      <c r="ABZ46" s="5"/>
      <c r="ACA46" s="5"/>
      <c r="ACB46" s="5"/>
      <c r="ACC46" s="5"/>
      <c r="ACD46" s="5"/>
      <c r="ACE46" s="5"/>
      <c r="ACF46" s="5"/>
      <c r="ACG46" s="5"/>
      <c r="ACH46" s="5"/>
      <c r="ACI46" s="5"/>
      <c r="ACJ46" s="5"/>
      <c r="ACK46" s="5"/>
      <c r="ACL46" s="5"/>
      <c r="ACM46" s="5"/>
      <c r="ACN46" s="5"/>
      <c r="ACO46" s="5"/>
      <c r="ACP46" s="5"/>
      <c r="ACQ46" s="5"/>
      <c r="ACR46" s="5"/>
      <c r="ACS46" s="5"/>
      <c r="ACT46" s="5"/>
      <c r="ACU46" s="5"/>
      <c r="ACV46" s="5"/>
      <c r="ACW46" s="5"/>
      <c r="ACX46" s="5"/>
      <c r="ACY46" s="5"/>
      <c r="ACZ46" s="5"/>
      <c r="ADA46" s="5"/>
      <c r="ADB46" s="5"/>
      <c r="ADC46" s="5"/>
      <c r="ADD46" s="5"/>
      <c r="ADE46" s="5"/>
      <c r="ADF46" s="5"/>
      <c r="ADG46" s="5"/>
      <c r="ADH46" s="5"/>
      <c r="ADI46" s="5"/>
      <c r="ADJ46" s="5"/>
      <c r="ADK46" s="5"/>
      <c r="ADL46" s="5"/>
      <c r="ADM46" s="5"/>
      <c r="ADN46" s="5"/>
      <c r="ADO46" s="5"/>
      <c r="ADP46" s="5"/>
      <c r="ADQ46" s="5"/>
      <c r="ADR46" s="5"/>
      <c r="ADS46" s="5"/>
      <c r="ADT46" s="5"/>
      <c r="ADU46" s="5"/>
      <c r="ADV46" s="5"/>
      <c r="ADW46" s="5"/>
      <c r="ADX46" s="5"/>
      <c r="ADY46" s="5"/>
      <c r="ADZ46" s="5"/>
      <c r="AEA46" s="5"/>
      <c r="AEB46" s="5"/>
      <c r="AEC46" s="5"/>
      <c r="AED46" s="5"/>
      <c r="AEE46" s="5"/>
      <c r="AEF46" s="5"/>
      <c r="AEG46" s="5"/>
      <c r="AEH46" s="5"/>
      <c r="AEI46" s="5"/>
      <c r="AEJ46" s="5"/>
      <c r="AEK46" s="5"/>
      <c r="AEL46" s="5"/>
      <c r="AEM46" s="5"/>
      <c r="AEN46" s="5"/>
      <c r="AEO46" s="5"/>
      <c r="AEP46" s="5"/>
      <c r="AEQ46" s="5"/>
      <c r="AER46" s="5"/>
      <c r="AES46" s="5"/>
      <c r="AET46" s="5"/>
      <c r="AEU46" s="5"/>
      <c r="AEV46" s="5"/>
      <c r="AEW46" s="5"/>
      <c r="AEX46" s="5"/>
      <c r="AEY46" s="5"/>
      <c r="AEZ46" s="5"/>
      <c r="AFA46" s="5"/>
      <c r="AFB46" s="5"/>
      <c r="AFC46" s="5"/>
      <c r="AFD46" s="5"/>
      <c r="AFE46" s="5"/>
      <c r="AFF46" s="5"/>
      <c r="AFG46" s="5"/>
      <c r="AFH46" s="5"/>
      <c r="AFI46" s="5"/>
      <c r="AFJ46" s="5"/>
      <c r="AFK46" s="5"/>
      <c r="AFL46" s="5"/>
      <c r="AFM46" s="5"/>
      <c r="AFN46" s="5"/>
      <c r="AFO46" s="5"/>
      <c r="AFP46" s="5"/>
      <c r="AFQ46" s="5"/>
      <c r="AFR46" s="5"/>
      <c r="AFS46" s="5"/>
      <c r="AFT46" s="5"/>
      <c r="AFU46" s="5"/>
      <c r="AFV46" s="5"/>
      <c r="AFW46" s="5"/>
      <c r="AFX46" s="5"/>
      <c r="AFY46" s="5"/>
      <c r="AFZ46" s="5"/>
      <c r="AGA46" s="5"/>
      <c r="AGB46" s="5"/>
      <c r="AGC46" s="5"/>
      <c r="AGD46" s="5"/>
      <c r="AGE46" s="5"/>
      <c r="AGF46" s="5"/>
      <c r="AGG46" s="5"/>
      <c r="AGH46" s="5"/>
      <c r="AGI46" s="5"/>
      <c r="AGJ46" s="5"/>
      <c r="AGK46" s="5"/>
      <c r="AGL46" s="5"/>
      <c r="AGM46" s="5"/>
      <c r="AGN46" s="5"/>
      <c r="AGO46" s="5"/>
      <c r="AGP46" s="5"/>
      <c r="AGQ46" s="5"/>
      <c r="AGR46" s="5"/>
      <c r="AGS46" s="5"/>
      <c r="AGT46" s="5"/>
      <c r="AGU46" s="5"/>
      <c r="AGV46" s="5"/>
      <c r="AGW46" s="5"/>
      <c r="AGX46" s="5"/>
      <c r="AGY46" s="5"/>
      <c r="AGZ46" s="5"/>
      <c r="AHA46" s="5"/>
      <c r="AHB46" s="5"/>
      <c r="AHC46" s="5"/>
      <c r="AHD46" s="5"/>
      <c r="AHE46" s="5"/>
      <c r="AHF46" s="5"/>
      <c r="AHG46" s="5"/>
      <c r="AHH46" s="5"/>
      <c r="AHI46" s="5"/>
      <c r="AHJ46" s="5"/>
      <c r="AHK46" s="5"/>
      <c r="AHL46" s="5"/>
      <c r="AHM46" s="5"/>
      <c r="AHN46" s="5"/>
      <c r="AHO46" s="5"/>
      <c r="AHP46" s="5"/>
      <c r="AHQ46" s="5"/>
      <c r="AHR46" s="5"/>
      <c r="AHS46" s="5"/>
      <c r="AHT46" s="5"/>
      <c r="AHU46" s="5"/>
      <c r="AHV46" s="5"/>
      <c r="AHW46" s="5"/>
      <c r="AHX46" s="5"/>
      <c r="AHY46" s="5"/>
      <c r="AHZ46" s="5"/>
      <c r="AIA46" s="5"/>
      <c r="AIB46" s="5"/>
      <c r="AIC46" s="5"/>
      <c r="AID46" s="5"/>
      <c r="AIE46" s="5"/>
      <c r="AIF46" s="5"/>
      <c r="AIG46" s="5"/>
      <c r="AIH46" s="5"/>
      <c r="AII46" s="5"/>
      <c r="AIJ46" s="5"/>
      <c r="AIK46" s="5"/>
      <c r="AIL46" s="5"/>
      <c r="AIM46" s="5"/>
      <c r="AIN46" s="5"/>
      <c r="AIO46" s="5"/>
      <c r="AIP46" s="5"/>
      <c r="AIQ46" s="5"/>
      <c r="AIR46" s="5"/>
      <c r="AIS46" s="5"/>
      <c r="AIT46" s="5"/>
      <c r="AIU46" s="5"/>
      <c r="AIV46" s="5"/>
      <c r="AIW46" s="5"/>
      <c r="AIX46" s="5"/>
      <c r="AIY46" s="5"/>
      <c r="AIZ46" s="5"/>
      <c r="AJA46" s="5"/>
      <c r="AJB46" s="5"/>
      <c r="AJC46" s="5"/>
      <c r="AJD46" s="5"/>
      <c r="AJE46" s="5"/>
      <c r="AJF46" s="5"/>
      <c r="AJG46" s="5"/>
      <c r="AJH46" s="5"/>
      <c r="AJI46" s="5"/>
      <c r="AJJ46" s="5"/>
      <c r="AJK46" s="5"/>
      <c r="AJL46" s="5"/>
      <c r="AJM46" s="5"/>
      <c r="AJN46" s="5"/>
      <c r="AJO46" s="5"/>
      <c r="AJP46" s="5"/>
      <c r="AJQ46" s="5"/>
      <c r="AJR46" s="5"/>
      <c r="AJS46" s="5"/>
      <c r="AJT46" s="5"/>
      <c r="AJU46" s="5"/>
      <c r="AJV46" s="5"/>
      <c r="AJW46" s="5"/>
      <c r="AJX46" s="5"/>
      <c r="AJY46" s="5"/>
      <c r="AJZ46" s="5"/>
      <c r="AKA46" s="5"/>
      <c r="AKB46" s="5"/>
      <c r="AKC46" s="5"/>
      <c r="AKD46" s="5"/>
      <c r="AKE46" s="5"/>
      <c r="AKF46" s="5"/>
      <c r="AKG46" s="5"/>
      <c r="AKH46" s="5"/>
      <c r="AKI46" s="5"/>
      <c r="AKJ46" s="5"/>
      <c r="AKK46" s="5"/>
      <c r="AKL46" s="5"/>
      <c r="AKM46" s="5"/>
      <c r="AKN46" s="5"/>
      <c r="AKO46" s="5"/>
      <c r="AKP46" s="5"/>
      <c r="AKQ46" s="5"/>
      <c r="AKR46" s="5"/>
      <c r="AKS46" s="5"/>
      <c r="AKT46" s="5"/>
      <c r="AKU46" s="5"/>
      <c r="AKV46" s="5"/>
      <c r="AKW46" s="5"/>
      <c r="AKX46" s="5"/>
      <c r="AKY46" s="5"/>
      <c r="AKZ46" s="5"/>
      <c r="ALA46" s="5"/>
      <c r="ALB46" s="5"/>
      <c r="ALC46" s="5"/>
      <c r="ALD46" s="5"/>
      <c r="ALE46" s="5"/>
      <c r="ALF46" s="5"/>
      <c r="ALG46" s="5"/>
      <c r="ALH46" s="5"/>
      <c r="ALI46" s="5"/>
      <c r="ALJ46" s="5"/>
      <c r="ALK46" s="5"/>
      <c r="ALL46" s="5"/>
      <c r="ALM46" s="5"/>
      <c r="ALN46" s="5"/>
      <c r="ALO46" s="5"/>
      <c r="ALP46" s="5"/>
      <c r="ALQ46" s="5"/>
      <c r="ALR46" s="5"/>
      <c r="ALS46" s="5"/>
      <c r="ALT46" s="5"/>
    </row>
    <row r="47" spans="1:1008">
      <c r="A47" s="577" t="s">
        <v>357</v>
      </c>
      <c r="B47" s="578" t="s">
        <v>359</v>
      </c>
      <c r="C47" s="579"/>
      <c r="D47" s="580"/>
      <c r="E47" s="581"/>
      <c r="F47" s="582"/>
    </row>
    <row r="48" spans="1:1008">
      <c r="A48" s="521" t="str">
        <f>$A$47&amp;1</f>
        <v>D.3.1</v>
      </c>
      <c r="B48" s="573" t="s">
        <v>366</v>
      </c>
      <c r="C48" s="570"/>
      <c r="D48" s="571"/>
      <c r="E48" s="571"/>
      <c r="F48" s="571"/>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5"/>
      <c r="NI48" s="5"/>
      <c r="NJ48" s="5"/>
      <c r="NK48" s="5"/>
      <c r="NL48" s="5"/>
      <c r="NM48" s="5"/>
      <c r="NN48" s="5"/>
      <c r="NO48" s="5"/>
      <c r="NP48" s="5"/>
      <c r="NQ48" s="5"/>
      <c r="NR48" s="5"/>
      <c r="NS48" s="5"/>
      <c r="NT48" s="5"/>
      <c r="NU48" s="5"/>
      <c r="NV48" s="5"/>
      <c r="NW48" s="5"/>
      <c r="NX48" s="5"/>
      <c r="NY48" s="5"/>
      <c r="NZ48" s="5"/>
      <c r="OA48" s="5"/>
      <c r="OB48" s="5"/>
      <c r="OC48" s="5"/>
      <c r="OD48" s="5"/>
      <c r="OE48" s="5"/>
      <c r="OF48" s="5"/>
      <c r="OG48" s="5"/>
      <c r="OH48" s="5"/>
      <c r="OI48" s="5"/>
      <c r="OJ48" s="5"/>
      <c r="OK48" s="5"/>
      <c r="OL48" s="5"/>
      <c r="OM48" s="5"/>
      <c r="ON48" s="5"/>
      <c r="OO48" s="5"/>
      <c r="OP48" s="5"/>
      <c r="OQ48" s="5"/>
      <c r="OR48" s="5"/>
      <c r="OS48" s="5"/>
      <c r="OT48" s="5"/>
      <c r="OU48" s="5"/>
      <c r="OV48" s="5"/>
      <c r="OW48" s="5"/>
      <c r="OX48" s="5"/>
      <c r="OY48" s="5"/>
      <c r="OZ48" s="5"/>
      <c r="PA48" s="5"/>
      <c r="PB48" s="5"/>
      <c r="PC48" s="5"/>
      <c r="PD48" s="5"/>
      <c r="PE48" s="5"/>
      <c r="PF48" s="5"/>
      <c r="PG48" s="5"/>
      <c r="PH48" s="5"/>
      <c r="PI48" s="5"/>
      <c r="PJ48" s="5"/>
      <c r="PK48" s="5"/>
      <c r="PL48" s="5"/>
      <c r="PM48" s="5"/>
      <c r="PN48" s="5"/>
      <c r="PO48" s="5"/>
      <c r="PP48" s="5"/>
      <c r="PQ48" s="5"/>
      <c r="PR48" s="5"/>
      <c r="PS48" s="5"/>
      <c r="PT48" s="5"/>
      <c r="PU48" s="5"/>
      <c r="PV48" s="5"/>
      <c r="PW48" s="5"/>
      <c r="PX48" s="5"/>
      <c r="PY48" s="5"/>
      <c r="PZ48" s="5"/>
      <c r="QA48" s="5"/>
      <c r="QB48" s="5"/>
      <c r="QC48" s="5"/>
      <c r="QD48" s="5"/>
      <c r="QE48" s="5"/>
      <c r="QF48" s="5"/>
      <c r="QG48" s="5"/>
      <c r="QH48" s="5"/>
      <c r="QI48" s="5"/>
      <c r="QJ48" s="5"/>
      <c r="QK48" s="5"/>
      <c r="QL48" s="5"/>
      <c r="QM48" s="5"/>
      <c r="QN48" s="5"/>
      <c r="QO48" s="5"/>
      <c r="QP48" s="5"/>
      <c r="QQ48" s="5"/>
      <c r="QR48" s="5"/>
      <c r="QS48" s="5"/>
      <c r="QT48" s="5"/>
      <c r="QU48" s="5"/>
      <c r="QV48" s="5"/>
      <c r="QW48" s="5"/>
      <c r="QX48" s="5"/>
      <c r="QY48" s="5"/>
      <c r="QZ48" s="5"/>
      <c r="RA48" s="5"/>
      <c r="RB48" s="5"/>
      <c r="RC48" s="5"/>
      <c r="RD48" s="5"/>
      <c r="RE48" s="5"/>
      <c r="RF48" s="5"/>
      <c r="RG48" s="5"/>
      <c r="RH48" s="5"/>
      <c r="RI48" s="5"/>
      <c r="RJ48" s="5"/>
      <c r="RK48" s="5"/>
      <c r="RL48" s="5"/>
      <c r="RM48" s="5"/>
      <c r="RN48" s="5"/>
      <c r="RO48" s="5"/>
      <c r="RP48" s="5"/>
      <c r="RQ48" s="5"/>
      <c r="RR48" s="5"/>
      <c r="RS48" s="5"/>
      <c r="RT48" s="5"/>
      <c r="RU48" s="5"/>
      <c r="RV48" s="5"/>
      <c r="RW48" s="5"/>
      <c r="RX48" s="5"/>
      <c r="RY48" s="5"/>
      <c r="RZ48" s="5"/>
      <c r="SA48" s="5"/>
      <c r="SB48" s="5"/>
      <c r="SC48" s="5"/>
      <c r="SD48" s="5"/>
      <c r="SE48" s="5"/>
      <c r="SF48" s="5"/>
      <c r="SG48" s="5"/>
      <c r="SH48" s="5"/>
      <c r="SI48" s="5"/>
      <c r="SJ48" s="5"/>
      <c r="SK48" s="5"/>
      <c r="SL48" s="5"/>
      <c r="SM48" s="5"/>
      <c r="SN48" s="5"/>
      <c r="SO48" s="5"/>
      <c r="SP48" s="5"/>
      <c r="SQ48" s="5"/>
      <c r="SR48" s="5"/>
      <c r="SS48" s="5"/>
      <c r="ST48" s="5"/>
      <c r="SU48" s="5"/>
      <c r="SV48" s="5"/>
      <c r="SW48" s="5"/>
      <c r="SX48" s="5"/>
      <c r="SY48" s="5"/>
      <c r="SZ48" s="5"/>
      <c r="TA48" s="5"/>
      <c r="TB48" s="5"/>
      <c r="TC48" s="5"/>
      <c r="TD48" s="5"/>
      <c r="TE48" s="5"/>
      <c r="TF48" s="5"/>
      <c r="TG48" s="5"/>
      <c r="TH48" s="5"/>
      <c r="TI48" s="5"/>
      <c r="TJ48" s="5"/>
      <c r="TK48" s="5"/>
      <c r="TL48" s="5"/>
      <c r="TM48" s="5"/>
      <c r="TN48" s="5"/>
      <c r="TO48" s="5"/>
      <c r="TP48" s="5"/>
      <c r="TQ48" s="5"/>
      <c r="TR48" s="5"/>
      <c r="TS48" s="5"/>
      <c r="TT48" s="5"/>
      <c r="TU48" s="5"/>
      <c r="TV48" s="5"/>
      <c r="TW48" s="5"/>
      <c r="TX48" s="5"/>
      <c r="TY48" s="5"/>
      <c r="TZ48" s="5"/>
      <c r="UA48" s="5"/>
      <c r="UB48" s="5"/>
      <c r="UC48" s="5"/>
      <c r="UD48" s="5"/>
      <c r="UE48" s="5"/>
      <c r="UF48" s="5"/>
      <c r="UG48" s="5"/>
      <c r="UH48" s="5"/>
      <c r="UI48" s="5"/>
      <c r="UJ48" s="5"/>
      <c r="UK48" s="5"/>
      <c r="UL48" s="5"/>
      <c r="UM48" s="5"/>
      <c r="UN48" s="5"/>
      <c r="UO48" s="5"/>
      <c r="UP48" s="5"/>
      <c r="UQ48" s="5"/>
      <c r="UR48" s="5"/>
      <c r="US48" s="5"/>
      <c r="UT48" s="5"/>
      <c r="UU48" s="5"/>
      <c r="UV48" s="5"/>
      <c r="UW48" s="5"/>
      <c r="UX48" s="5"/>
      <c r="UY48" s="5"/>
      <c r="UZ48" s="5"/>
      <c r="VA48" s="5"/>
      <c r="VB48" s="5"/>
      <c r="VC48" s="5"/>
      <c r="VD48" s="5"/>
      <c r="VE48" s="5"/>
      <c r="VF48" s="5"/>
      <c r="VG48" s="5"/>
      <c r="VH48" s="5"/>
      <c r="VI48" s="5"/>
      <c r="VJ48" s="5"/>
      <c r="VK48" s="5"/>
      <c r="VL48" s="5"/>
      <c r="VM48" s="5"/>
      <c r="VN48" s="5"/>
      <c r="VO48" s="5"/>
      <c r="VP48" s="5"/>
      <c r="VQ48" s="5"/>
      <c r="VR48" s="5"/>
      <c r="VS48" s="5"/>
      <c r="VT48" s="5"/>
      <c r="VU48" s="5"/>
      <c r="VV48" s="5"/>
      <c r="VW48" s="5"/>
      <c r="VX48" s="5"/>
      <c r="VY48" s="5"/>
      <c r="VZ48" s="5"/>
      <c r="WA48" s="5"/>
      <c r="WB48" s="5"/>
      <c r="WC48" s="5"/>
      <c r="WD48" s="5"/>
      <c r="WE48" s="5"/>
      <c r="WF48" s="5"/>
      <c r="WG48" s="5"/>
      <c r="WH48" s="5"/>
      <c r="WI48" s="5"/>
      <c r="WJ48" s="5"/>
      <c r="WK48" s="5"/>
      <c r="WL48" s="5"/>
      <c r="WM48" s="5"/>
      <c r="WN48" s="5"/>
      <c r="WO48" s="5"/>
      <c r="WP48" s="5"/>
      <c r="WQ48" s="5"/>
      <c r="WR48" s="5"/>
      <c r="WS48" s="5"/>
      <c r="WT48" s="5"/>
      <c r="WU48" s="5"/>
      <c r="WV48" s="5"/>
      <c r="WW48" s="5"/>
      <c r="WX48" s="5"/>
      <c r="WY48" s="5"/>
      <c r="WZ48" s="5"/>
      <c r="XA48" s="5"/>
      <c r="XB48" s="5"/>
      <c r="XC48" s="5"/>
      <c r="XD48" s="5"/>
      <c r="XE48" s="5"/>
      <c r="XF48" s="5"/>
      <c r="XG48" s="5"/>
      <c r="XH48" s="5"/>
      <c r="XI48" s="5"/>
      <c r="XJ48" s="5"/>
      <c r="XK48" s="5"/>
      <c r="XL48" s="5"/>
      <c r="XM48" s="5"/>
      <c r="XN48" s="5"/>
      <c r="XO48" s="5"/>
      <c r="XP48" s="5"/>
      <c r="XQ48" s="5"/>
      <c r="XR48" s="5"/>
      <c r="XS48" s="5"/>
      <c r="XT48" s="5"/>
      <c r="XU48" s="5"/>
      <c r="XV48" s="5"/>
      <c r="XW48" s="5"/>
      <c r="XX48" s="5"/>
      <c r="XY48" s="5"/>
      <c r="XZ48" s="5"/>
      <c r="YA48" s="5"/>
      <c r="YB48" s="5"/>
      <c r="YC48" s="5"/>
      <c r="YD48" s="5"/>
      <c r="YE48" s="5"/>
      <c r="YF48" s="5"/>
      <c r="YG48" s="5"/>
      <c r="YH48" s="5"/>
      <c r="YI48" s="5"/>
      <c r="YJ48" s="5"/>
      <c r="YK48" s="5"/>
      <c r="YL48" s="5"/>
      <c r="YM48" s="5"/>
      <c r="YN48" s="5"/>
      <c r="YO48" s="5"/>
      <c r="YP48" s="5"/>
      <c r="YQ48" s="5"/>
      <c r="YR48" s="5"/>
      <c r="YS48" s="5"/>
      <c r="YT48" s="5"/>
      <c r="YU48" s="5"/>
      <c r="YV48" s="5"/>
      <c r="YW48" s="5"/>
      <c r="YX48" s="5"/>
      <c r="YY48" s="5"/>
      <c r="YZ48" s="5"/>
      <c r="ZA48" s="5"/>
      <c r="ZB48" s="5"/>
      <c r="ZC48" s="5"/>
      <c r="ZD48" s="5"/>
      <c r="ZE48" s="5"/>
      <c r="ZF48" s="5"/>
      <c r="ZG48" s="5"/>
      <c r="ZH48" s="5"/>
      <c r="ZI48" s="5"/>
      <c r="ZJ48" s="5"/>
      <c r="ZK48" s="5"/>
      <c r="ZL48" s="5"/>
      <c r="ZM48" s="5"/>
      <c r="ZN48" s="5"/>
      <c r="ZO48" s="5"/>
      <c r="ZP48" s="5"/>
      <c r="ZQ48" s="5"/>
      <c r="ZR48" s="5"/>
      <c r="ZS48" s="5"/>
      <c r="ZT48" s="5"/>
      <c r="ZU48" s="5"/>
      <c r="ZV48" s="5"/>
      <c r="ZW48" s="5"/>
      <c r="ZX48" s="5"/>
      <c r="ZY48" s="5"/>
      <c r="ZZ48" s="5"/>
      <c r="AAA48" s="5"/>
      <c r="AAB48" s="5"/>
      <c r="AAC48" s="5"/>
      <c r="AAD48" s="5"/>
      <c r="AAE48" s="5"/>
      <c r="AAF48" s="5"/>
      <c r="AAG48" s="5"/>
      <c r="AAH48" s="5"/>
      <c r="AAI48" s="5"/>
      <c r="AAJ48" s="5"/>
      <c r="AAK48" s="5"/>
      <c r="AAL48" s="5"/>
      <c r="AAM48" s="5"/>
      <c r="AAN48" s="5"/>
      <c r="AAO48" s="5"/>
      <c r="AAP48" s="5"/>
      <c r="AAQ48" s="5"/>
      <c r="AAR48" s="5"/>
      <c r="AAS48" s="5"/>
      <c r="AAT48" s="5"/>
      <c r="AAU48" s="5"/>
      <c r="AAV48" s="5"/>
      <c r="AAW48" s="5"/>
      <c r="AAX48" s="5"/>
      <c r="AAY48" s="5"/>
      <c r="AAZ48" s="5"/>
      <c r="ABA48" s="5"/>
      <c r="ABB48" s="5"/>
      <c r="ABC48" s="5"/>
      <c r="ABD48" s="5"/>
      <c r="ABE48" s="5"/>
      <c r="ABF48" s="5"/>
      <c r="ABG48" s="5"/>
      <c r="ABH48" s="5"/>
      <c r="ABI48" s="5"/>
      <c r="ABJ48" s="5"/>
      <c r="ABK48" s="5"/>
      <c r="ABL48" s="5"/>
      <c r="ABM48" s="5"/>
      <c r="ABN48" s="5"/>
      <c r="ABO48" s="5"/>
      <c r="ABP48" s="5"/>
      <c r="ABQ48" s="5"/>
      <c r="ABR48" s="5"/>
      <c r="ABS48" s="5"/>
      <c r="ABT48" s="5"/>
      <c r="ABU48" s="5"/>
      <c r="ABV48" s="5"/>
      <c r="ABW48" s="5"/>
      <c r="ABX48" s="5"/>
      <c r="ABY48" s="5"/>
      <c r="ABZ48" s="5"/>
      <c r="ACA48" s="5"/>
      <c r="ACB48" s="5"/>
      <c r="ACC48" s="5"/>
      <c r="ACD48" s="5"/>
      <c r="ACE48" s="5"/>
      <c r="ACF48" s="5"/>
      <c r="ACG48" s="5"/>
      <c r="ACH48" s="5"/>
      <c r="ACI48" s="5"/>
      <c r="ACJ48" s="5"/>
      <c r="ACK48" s="5"/>
      <c r="ACL48" s="5"/>
      <c r="ACM48" s="5"/>
      <c r="ACN48" s="5"/>
      <c r="ACO48" s="5"/>
      <c r="ACP48" s="5"/>
      <c r="ACQ48" s="5"/>
      <c r="ACR48" s="5"/>
      <c r="ACS48" s="5"/>
      <c r="ACT48" s="5"/>
      <c r="ACU48" s="5"/>
      <c r="ACV48" s="5"/>
      <c r="ACW48" s="5"/>
      <c r="ACX48" s="5"/>
      <c r="ACY48" s="5"/>
      <c r="ACZ48" s="5"/>
      <c r="ADA48" s="5"/>
      <c r="ADB48" s="5"/>
      <c r="ADC48" s="5"/>
      <c r="ADD48" s="5"/>
      <c r="ADE48" s="5"/>
      <c r="ADF48" s="5"/>
      <c r="ADG48" s="5"/>
      <c r="ADH48" s="5"/>
      <c r="ADI48" s="5"/>
      <c r="ADJ48" s="5"/>
      <c r="ADK48" s="5"/>
      <c r="ADL48" s="5"/>
      <c r="ADM48" s="5"/>
      <c r="ADN48" s="5"/>
      <c r="ADO48" s="5"/>
      <c r="ADP48" s="5"/>
      <c r="ADQ48" s="5"/>
      <c r="ADR48" s="5"/>
      <c r="ADS48" s="5"/>
      <c r="ADT48" s="5"/>
      <c r="ADU48" s="5"/>
      <c r="ADV48" s="5"/>
      <c r="ADW48" s="5"/>
      <c r="ADX48" s="5"/>
      <c r="ADY48" s="5"/>
      <c r="ADZ48" s="5"/>
      <c r="AEA48" s="5"/>
      <c r="AEB48" s="5"/>
      <c r="AEC48" s="5"/>
      <c r="AED48" s="5"/>
      <c r="AEE48" s="5"/>
      <c r="AEF48" s="5"/>
      <c r="AEG48" s="5"/>
      <c r="AEH48" s="5"/>
      <c r="AEI48" s="5"/>
      <c r="AEJ48" s="5"/>
      <c r="AEK48" s="5"/>
      <c r="AEL48" s="5"/>
      <c r="AEM48" s="5"/>
      <c r="AEN48" s="5"/>
      <c r="AEO48" s="5"/>
      <c r="AEP48" s="5"/>
      <c r="AEQ48" s="5"/>
      <c r="AER48" s="5"/>
      <c r="AES48" s="5"/>
      <c r="AET48" s="5"/>
      <c r="AEU48" s="5"/>
      <c r="AEV48" s="5"/>
      <c r="AEW48" s="5"/>
      <c r="AEX48" s="5"/>
      <c r="AEY48" s="5"/>
      <c r="AEZ48" s="5"/>
      <c r="AFA48" s="5"/>
      <c r="AFB48" s="5"/>
      <c r="AFC48" s="5"/>
      <c r="AFD48" s="5"/>
      <c r="AFE48" s="5"/>
      <c r="AFF48" s="5"/>
      <c r="AFG48" s="5"/>
      <c r="AFH48" s="5"/>
      <c r="AFI48" s="5"/>
      <c r="AFJ48" s="5"/>
      <c r="AFK48" s="5"/>
      <c r="AFL48" s="5"/>
      <c r="AFM48" s="5"/>
      <c r="AFN48" s="5"/>
      <c r="AFO48" s="5"/>
      <c r="AFP48" s="5"/>
      <c r="AFQ48" s="5"/>
      <c r="AFR48" s="5"/>
      <c r="AFS48" s="5"/>
      <c r="AFT48" s="5"/>
      <c r="AFU48" s="5"/>
      <c r="AFV48" s="5"/>
      <c r="AFW48" s="5"/>
      <c r="AFX48" s="5"/>
      <c r="AFY48" s="5"/>
      <c r="AFZ48" s="5"/>
      <c r="AGA48" s="5"/>
      <c r="AGB48" s="5"/>
      <c r="AGC48" s="5"/>
      <c r="AGD48" s="5"/>
      <c r="AGE48" s="5"/>
      <c r="AGF48" s="5"/>
      <c r="AGG48" s="5"/>
      <c r="AGH48" s="5"/>
      <c r="AGI48" s="5"/>
      <c r="AGJ48" s="5"/>
      <c r="AGK48" s="5"/>
      <c r="AGL48" s="5"/>
      <c r="AGM48" s="5"/>
      <c r="AGN48" s="5"/>
      <c r="AGO48" s="5"/>
      <c r="AGP48" s="5"/>
      <c r="AGQ48" s="5"/>
      <c r="AGR48" s="5"/>
      <c r="AGS48" s="5"/>
      <c r="AGT48" s="5"/>
      <c r="AGU48" s="5"/>
      <c r="AGV48" s="5"/>
      <c r="AGW48" s="5"/>
      <c r="AGX48" s="5"/>
      <c r="AGY48" s="5"/>
      <c r="AGZ48" s="5"/>
      <c r="AHA48" s="5"/>
      <c r="AHB48" s="5"/>
      <c r="AHC48" s="5"/>
      <c r="AHD48" s="5"/>
      <c r="AHE48" s="5"/>
      <c r="AHF48" s="5"/>
      <c r="AHG48" s="5"/>
      <c r="AHH48" s="5"/>
      <c r="AHI48" s="5"/>
      <c r="AHJ48" s="5"/>
      <c r="AHK48" s="5"/>
      <c r="AHL48" s="5"/>
      <c r="AHM48" s="5"/>
      <c r="AHN48" s="5"/>
      <c r="AHO48" s="5"/>
      <c r="AHP48" s="5"/>
      <c r="AHQ48" s="5"/>
      <c r="AHR48" s="5"/>
      <c r="AHS48" s="5"/>
      <c r="AHT48" s="5"/>
      <c r="AHU48" s="5"/>
      <c r="AHV48" s="5"/>
      <c r="AHW48" s="5"/>
      <c r="AHX48" s="5"/>
      <c r="AHY48" s="5"/>
      <c r="AHZ48" s="5"/>
      <c r="AIA48" s="5"/>
      <c r="AIB48" s="5"/>
      <c r="AIC48" s="5"/>
      <c r="AID48" s="5"/>
      <c r="AIE48" s="5"/>
      <c r="AIF48" s="5"/>
      <c r="AIG48" s="5"/>
      <c r="AIH48" s="5"/>
      <c r="AII48" s="5"/>
      <c r="AIJ48" s="5"/>
      <c r="AIK48" s="5"/>
      <c r="AIL48" s="5"/>
      <c r="AIM48" s="5"/>
      <c r="AIN48" s="5"/>
      <c r="AIO48" s="5"/>
      <c r="AIP48" s="5"/>
      <c r="AIQ48" s="5"/>
      <c r="AIR48" s="5"/>
      <c r="AIS48" s="5"/>
      <c r="AIT48" s="5"/>
      <c r="AIU48" s="5"/>
      <c r="AIV48" s="5"/>
      <c r="AIW48" s="5"/>
      <c r="AIX48" s="5"/>
      <c r="AIY48" s="5"/>
      <c r="AIZ48" s="5"/>
      <c r="AJA48" s="5"/>
      <c r="AJB48" s="5"/>
      <c r="AJC48" s="5"/>
      <c r="AJD48" s="5"/>
      <c r="AJE48" s="5"/>
      <c r="AJF48" s="5"/>
      <c r="AJG48" s="5"/>
      <c r="AJH48" s="5"/>
      <c r="AJI48" s="5"/>
      <c r="AJJ48" s="5"/>
      <c r="AJK48" s="5"/>
      <c r="AJL48" s="5"/>
      <c r="AJM48" s="5"/>
      <c r="AJN48" s="5"/>
      <c r="AJO48" s="5"/>
      <c r="AJP48" s="5"/>
      <c r="AJQ48" s="5"/>
      <c r="AJR48" s="5"/>
      <c r="AJS48" s="5"/>
      <c r="AJT48" s="5"/>
      <c r="AJU48" s="5"/>
      <c r="AJV48" s="5"/>
      <c r="AJW48" s="5"/>
      <c r="AJX48" s="5"/>
      <c r="AJY48" s="5"/>
      <c r="AJZ48" s="5"/>
      <c r="AKA48" s="5"/>
      <c r="AKB48" s="5"/>
      <c r="AKC48" s="5"/>
      <c r="AKD48" s="5"/>
      <c r="AKE48" s="5"/>
      <c r="AKF48" s="5"/>
      <c r="AKG48" s="5"/>
      <c r="AKH48" s="5"/>
      <c r="AKI48" s="5"/>
      <c r="AKJ48" s="5"/>
      <c r="AKK48" s="5"/>
      <c r="AKL48" s="5"/>
      <c r="AKM48" s="5"/>
      <c r="AKN48" s="5"/>
      <c r="AKO48" s="5"/>
      <c r="AKP48" s="5"/>
      <c r="AKQ48" s="5"/>
      <c r="AKR48" s="5"/>
      <c r="AKS48" s="5"/>
      <c r="AKT48" s="5"/>
      <c r="AKU48" s="5"/>
      <c r="AKV48" s="5"/>
      <c r="AKW48" s="5"/>
      <c r="AKX48" s="5"/>
      <c r="AKY48" s="5"/>
      <c r="AKZ48" s="5"/>
      <c r="ALA48" s="5"/>
      <c r="ALB48" s="5"/>
      <c r="ALC48" s="5"/>
      <c r="ALD48" s="5"/>
      <c r="ALE48" s="5"/>
      <c r="ALF48" s="5"/>
      <c r="ALG48" s="5"/>
      <c r="ALH48" s="5"/>
      <c r="ALI48" s="5"/>
      <c r="ALJ48" s="5"/>
      <c r="ALK48" s="5"/>
      <c r="ALL48" s="5"/>
      <c r="ALM48" s="5"/>
      <c r="ALN48" s="5"/>
      <c r="ALO48" s="5"/>
      <c r="ALP48" s="5"/>
      <c r="ALQ48" s="5"/>
      <c r="ALR48" s="5"/>
      <c r="ALS48" s="5"/>
      <c r="ALT48" s="5"/>
    </row>
    <row r="49" spans="1:1008" ht="123" customHeight="1">
      <c r="A49" s="521"/>
      <c r="B49" s="573" t="s">
        <v>1998</v>
      </c>
      <c r="C49" s="545"/>
      <c r="D49" s="546"/>
      <c r="E49" s="546"/>
      <c r="F49" s="546"/>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5"/>
      <c r="NI49" s="5"/>
      <c r="NJ49" s="5"/>
      <c r="NK49" s="5"/>
      <c r="NL49" s="5"/>
      <c r="NM49" s="5"/>
      <c r="NN49" s="5"/>
      <c r="NO49" s="5"/>
      <c r="NP49" s="5"/>
      <c r="NQ49" s="5"/>
      <c r="NR49" s="5"/>
      <c r="NS49" s="5"/>
      <c r="NT49" s="5"/>
      <c r="NU49" s="5"/>
      <c r="NV49" s="5"/>
      <c r="NW49" s="5"/>
      <c r="NX49" s="5"/>
      <c r="NY49" s="5"/>
      <c r="NZ49" s="5"/>
      <c r="OA49" s="5"/>
      <c r="OB49" s="5"/>
      <c r="OC49" s="5"/>
      <c r="OD49" s="5"/>
      <c r="OE49" s="5"/>
      <c r="OF49" s="5"/>
      <c r="OG49" s="5"/>
      <c r="OH49" s="5"/>
      <c r="OI49" s="5"/>
      <c r="OJ49" s="5"/>
      <c r="OK49" s="5"/>
      <c r="OL49" s="5"/>
      <c r="OM49" s="5"/>
      <c r="ON49" s="5"/>
      <c r="OO49" s="5"/>
      <c r="OP49" s="5"/>
      <c r="OQ49" s="5"/>
      <c r="OR49" s="5"/>
      <c r="OS49" s="5"/>
      <c r="OT49" s="5"/>
      <c r="OU49" s="5"/>
      <c r="OV49" s="5"/>
      <c r="OW49" s="5"/>
      <c r="OX49" s="5"/>
      <c r="OY49" s="5"/>
      <c r="OZ49" s="5"/>
      <c r="PA49" s="5"/>
      <c r="PB49" s="5"/>
      <c r="PC49" s="5"/>
      <c r="PD49" s="5"/>
      <c r="PE49" s="5"/>
      <c r="PF49" s="5"/>
      <c r="PG49" s="5"/>
      <c r="PH49" s="5"/>
      <c r="PI49" s="5"/>
      <c r="PJ49" s="5"/>
      <c r="PK49" s="5"/>
      <c r="PL49" s="5"/>
      <c r="PM49" s="5"/>
      <c r="PN49" s="5"/>
      <c r="PO49" s="5"/>
      <c r="PP49" s="5"/>
      <c r="PQ49" s="5"/>
      <c r="PR49" s="5"/>
      <c r="PS49" s="5"/>
      <c r="PT49" s="5"/>
      <c r="PU49" s="5"/>
      <c r="PV49" s="5"/>
      <c r="PW49" s="5"/>
      <c r="PX49" s="5"/>
      <c r="PY49" s="5"/>
      <c r="PZ49" s="5"/>
      <c r="QA49" s="5"/>
      <c r="QB49" s="5"/>
      <c r="QC49" s="5"/>
      <c r="QD49" s="5"/>
      <c r="QE49" s="5"/>
      <c r="QF49" s="5"/>
      <c r="QG49" s="5"/>
      <c r="QH49" s="5"/>
      <c r="QI49" s="5"/>
      <c r="QJ49" s="5"/>
      <c r="QK49" s="5"/>
      <c r="QL49" s="5"/>
      <c r="QM49" s="5"/>
      <c r="QN49" s="5"/>
      <c r="QO49" s="5"/>
      <c r="QP49" s="5"/>
      <c r="QQ49" s="5"/>
      <c r="QR49" s="5"/>
      <c r="QS49" s="5"/>
      <c r="QT49" s="5"/>
      <c r="QU49" s="5"/>
      <c r="QV49" s="5"/>
      <c r="QW49" s="5"/>
      <c r="QX49" s="5"/>
      <c r="QY49" s="5"/>
      <c r="QZ49" s="5"/>
      <c r="RA49" s="5"/>
      <c r="RB49" s="5"/>
      <c r="RC49" s="5"/>
      <c r="RD49" s="5"/>
      <c r="RE49" s="5"/>
      <c r="RF49" s="5"/>
      <c r="RG49" s="5"/>
      <c r="RH49" s="5"/>
      <c r="RI49" s="5"/>
      <c r="RJ49" s="5"/>
      <c r="RK49" s="5"/>
      <c r="RL49" s="5"/>
      <c r="RM49" s="5"/>
      <c r="RN49" s="5"/>
      <c r="RO49" s="5"/>
      <c r="RP49" s="5"/>
      <c r="RQ49" s="5"/>
      <c r="RR49" s="5"/>
      <c r="RS49" s="5"/>
      <c r="RT49" s="5"/>
      <c r="RU49" s="5"/>
      <c r="RV49" s="5"/>
      <c r="RW49" s="5"/>
      <c r="RX49" s="5"/>
      <c r="RY49" s="5"/>
      <c r="RZ49" s="5"/>
      <c r="SA49" s="5"/>
      <c r="SB49" s="5"/>
      <c r="SC49" s="5"/>
      <c r="SD49" s="5"/>
      <c r="SE49" s="5"/>
      <c r="SF49" s="5"/>
      <c r="SG49" s="5"/>
      <c r="SH49" s="5"/>
      <c r="SI49" s="5"/>
      <c r="SJ49" s="5"/>
      <c r="SK49" s="5"/>
      <c r="SL49" s="5"/>
      <c r="SM49" s="5"/>
      <c r="SN49" s="5"/>
      <c r="SO49" s="5"/>
      <c r="SP49" s="5"/>
      <c r="SQ49" s="5"/>
      <c r="SR49" s="5"/>
      <c r="SS49" s="5"/>
      <c r="ST49" s="5"/>
      <c r="SU49" s="5"/>
      <c r="SV49" s="5"/>
      <c r="SW49" s="5"/>
      <c r="SX49" s="5"/>
      <c r="SY49" s="5"/>
      <c r="SZ49" s="5"/>
      <c r="TA49" s="5"/>
      <c r="TB49" s="5"/>
      <c r="TC49" s="5"/>
      <c r="TD49" s="5"/>
      <c r="TE49" s="5"/>
      <c r="TF49" s="5"/>
      <c r="TG49" s="5"/>
      <c r="TH49" s="5"/>
      <c r="TI49" s="5"/>
      <c r="TJ49" s="5"/>
      <c r="TK49" s="5"/>
      <c r="TL49" s="5"/>
      <c r="TM49" s="5"/>
      <c r="TN49" s="5"/>
      <c r="TO49" s="5"/>
      <c r="TP49" s="5"/>
      <c r="TQ49" s="5"/>
      <c r="TR49" s="5"/>
      <c r="TS49" s="5"/>
      <c r="TT49" s="5"/>
      <c r="TU49" s="5"/>
      <c r="TV49" s="5"/>
      <c r="TW49" s="5"/>
      <c r="TX49" s="5"/>
      <c r="TY49" s="5"/>
      <c r="TZ49" s="5"/>
      <c r="UA49" s="5"/>
      <c r="UB49" s="5"/>
      <c r="UC49" s="5"/>
      <c r="UD49" s="5"/>
      <c r="UE49" s="5"/>
      <c r="UF49" s="5"/>
      <c r="UG49" s="5"/>
      <c r="UH49" s="5"/>
      <c r="UI49" s="5"/>
      <c r="UJ49" s="5"/>
      <c r="UK49" s="5"/>
      <c r="UL49" s="5"/>
      <c r="UM49" s="5"/>
      <c r="UN49" s="5"/>
      <c r="UO49" s="5"/>
      <c r="UP49" s="5"/>
      <c r="UQ49" s="5"/>
      <c r="UR49" s="5"/>
      <c r="US49" s="5"/>
      <c r="UT49" s="5"/>
      <c r="UU49" s="5"/>
      <c r="UV49" s="5"/>
      <c r="UW49" s="5"/>
      <c r="UX49" s="5"/>
      <c r="UY49" s="5"/>
      <c r="UZ49" s="5"/>
      <c r="VA49" s="5"/>
      <c r="VB49" s="5"/>
      <c r="VC49" s="5"/>
      <c r="VD49" s="5"/>
      <c r="VE49" s="5"/>
      <c r="VF49" s="5"/>
      <c r="VG49" s="5"/>
      <c r="VH49" s="5"/>
      <c r="VI49" s="5"/>
      <c r="VJ49" s="5"/>
      <c r="VK49" s="5"/>
      <c r="VL49" s="5"/>
      <c r="VM49" s="5"/>
      <c r="VN49" s="5"/>
      <c r="VO49" s="5"/>
      <c r="VP49" s="5"/>
      <c r="VQ49" s="5"/>
      <c r="VR49" s="5"/>
      <c r="VS49" s="5"/>
      <c r="VT49" s="5"/>
      <c r="VU49" s="5"/>
      <c r="VV49" s="5"/>
      <c r="VW49" s="5"/>
      <c r="VX49" s="5"/>
      <c r="VY49" s="5"/>
      <c r="VZ49" s="5"/>
      <c r="WA49" s="5"/>
      <c r="WB49" s="5"/>
      <c r="WC49" s="5"/>
      <c r="WD49" s="5"/>
      <c r="WE49" s="5"/>
      <c r="WF49" s="5"/>
      <c r="WG49" s="5"/>
      <c r="WH49" s="5"/>
      <c r="WI49" s="5"/>
      <c r="WJ49" s="5"/>
      <c r="WK49" s="5"/>
      <c r="WL49" s="5"/>
      <c r="WM49" s="5"/>
      <c r="WN49" s="5"/>
      <c r="WO49" s="5"/>
      <c r="WP49" s="5"/>
      <c r="WQ49" s="5"/>
      <c r="WR49" s="5"/>
      <c r="WS49" s="5"/>
      <c r="WT49" s="5"/>
      <c r="WU49" s="5"/>
      <c r="WV49" s="5"/>
      <c r="WW49" s="5"/>
      <c r="WX49" s="5"/>
      <c r="WY49" s="5"/>
      <c r="WZ49" s="5"/>
      <c r="XA49" s="5"/>
      <c r="XB49" s="5"/>
      <c r="XC49" s="5"/>
      <c r="XD49" s="5"/>
      <c r="XE49" s="5"/>
      <c r="XF49" s="5"/>
      <c r="XG49" s="5"/>
      <c r="XH49" s="5"/>
      <c r="XI49" s="5"/>
      <c r="XJ49" s="5"/>
      <c r="XK49" s="5"/>
      <c r="XL49" s="5"/>
      <c r="XM49" s="5"/>
      <c r="XN49" s="5"/>
      <c r="XO49" s="5"/>
      <c r="XP49" s="5"/>
      <c r="XQ49" s="5"/>
      <c r="XR49" s="5"/>
      <c r="XS49" s="5"/>
      <c r="XT49" s="5"/>
      <c r="XU49" s="5"/>
      <c r="XV49" s="5"/>
      <c r="XW49" s="5"/>
      <c r="XX49" s="5"/>
      <c r="XY49" s="5"/>
      <c r="XZ49" s="5"/>
      <c r="YA49" s="5"/>
      <c r="YB49" s="5"/>
      <c r="YC49" s="5"/>
      <c r="YD49" s="5"/>
      <c r="YE49" s="5"/>
      <c r="YF49" s="5"/>
      <c r="YG49" s="5"/>
      <c r="YH49" s="5"/>
      <c r="YI49" s="5"/>
      <c r="YJ49" s="5"/>
      <c r="YK49" s="5"/>
      <c r="YL49" s="5"/>
      <c r="YM49" s="5"/>
      <c r="YN49" s="5"/>
      <c r="YO49" s="5"/>
      <c r="YP49" s="5"/>
      <c r="YQ49" s="5"/>
      <c r="YR49" s="5"/>
      <c r="YS49" s="5"/>
      <c r="YT49" s="5"/>
      <c r="YU49" s="5"/>
      <c r="YV49" s="5"/>
      <c r="YW49" s="5"/>
      <c r="YX49" s="5"/>
      <c r="YY49" s="5"/>
      <c r="YZ49" s="5"/>
      <c r="ZA49" s="5"/>
      <c r="ZB49" s="5"/>
      <c r="ZC49" s="5"/>
      <c r="ZD49" s="5"/>
      <c r="ZE49" s="5"/>
      <c r="ZF49" s="5"/>
      <c r="ZG49" s="5"/>
      <c r="ZH49" s="5"/>
      <c r="ZI49" s="5"/>
      <c r="ZJ49" s="5"/>
      <c r="ZK49" s="5"/>
      <c r="ZL49" s="5"/>
      <c r="ZM49" s="5"/>
      <c r="ZN49" s="5"/>
      <c r="ZO49" s="5"/>
      <c r="ZP49" s="5"/>
      <c r="ZQ49" s="5"/>
      <c r="ZR49" s="5"/>
      <c r="ZS49" s="5"/>
      <c r="ZT49" s="5"/>
      <c r="ZU49" s="5"/>
      <c r="ZV49" s="5"/>
      <c r="ZW49" s="5"/>
      <c r="ZX49" s="5"/>
      <c r="ZY49" s="5"/>
      <c r="ZZ49" s="5"/>
      <c r="AAA49" s="5"/>
      <c r="AAB49" s="5"/>
      <c r="AAC49" s="5"/>
      <c r="AAD49" s="5"/>
      <c r="AAE49" s="5"/>
      <c r="AAF49" s="5"/>
      <c r="AAG49" s="5"/>
      <c r="AAH49" s="5"/>
      <c r="AAI49" s="5"/>
      <c r="AAJ49" s="5"/>
      <c r="AAK49" s="5"/>
      <c r="AAL49" s="5"/>
      <c r="AAM49" s="5"/>
      <c r="AAN49" s="5"/>
      <c r="AAO49" s="5"/>
      <c r="AAP49" s="5"/>
      <c r="AAQ49" s="5"/>
      <c r="AAR49" s="5"/>
      <c r="AAS49" s="5"/>
      <c r="AAT49" s="5"/>
      <c r="AAU49" s="5"/>
      <c r="AAV49" s="5"/>
      <c r="AAW49" s="5"/>
      <c r="AAX49" s="5"/>
      <c r="AAY49" s="5"/>
      <c r="AAZ49" s="5"/>
      <c r="ABA49" s="5"/>
      <c r="ABB49" s="5"/>
      <c r="ABC49" s="5"/>
      <c r="ABD49" s="5"/>
      <c r="ABE49" s="5"/>
      <c r="ABF49" s="5"/>
      <c r="ABG49" s="5"/>
      <c r="ABH49" s="5"/>
      <c r="ABI49" s="5"/>
      <c r="ABJ49" s="5"/>
      <c r="ABK49" s="5"/>
      <c r="ABL49" s="5"/>
      <c r="ABM49" s="5"/>
      <c r="ABN49" s="5"/>
      <c r="ABO49" s="5"/>
      <c r="ABP49" s="5"/>
      <c r="ABQ49" s="5"/>
      <c r="ABR49" s="5"/>
      <c r="ABS49" s="5"/>
      <c r="ABT49" s="5"/>
      <c r="ABU49" s="5"/>
      <c r="ABV49" s="5"/>
      <c r="ABW49" s="5"/>
      <c r="ABX49" s="5"/>
      <c r="ABY49" s="5"/>
      <c r="ABZ49" s="5"/>
      <c r="ACA49" s="5"/>
      <c r="ACB49" s="5"/>
      <c r="ACC49" s="5"/>
      <c r="ACD49" s="5"/>
      <c r="ACE49" s="5"/>
      <c r="ACF49" s="5"/>
      <c r="ACG49" s="5"/>
      <c r="ACH49" s="5"/>
      <c r="ACI49" s="5"/>
      <c r="ACJ49" s="5"/>
      <c r="ACK49" s="5"/>
      <c r="ACL49" s="5"/>
      <c r="ACM49" s="5"/>
      <c r="ACN49" s="5"/>
      <c r="ACO49" s="5"/>
      <c r="ACP49" s="5"/>
      <c r="ACQ49" s="5"/>
      <c r="ACR49" s="5"/>
      <c r="ACS49" s="5"/>
      <c r="ACT49" s="5"/>
      <c r="ACU49" s="5"/>
      <c r="ACV49" s="5"/>
      <c r="ACW49" s="5"/>
      <c r="ACX49" s="5"/>
      <c r="ACY49" s="5"/>
      <c r="ACZ49" s="5"/>
      <c r="ADA49" s="5"/>
      <c r="ADB49" s="5"/>
      <c r="ADC49" s="5"/>
      <c r="ADD49" s="5"/>
      <c r="ADE49" s="5"/>
      <c r="ADF49" s="5"/>
      <c r="ADG49" s="5"/>
      <c r="ADH49" s="5"/>
      <c r="ADI49" s="5"/>
      <c r="ADJ49" s="5"/>
      <c r="ADK49" s="5"/>
      <c r="ADL49" s="5"/>
      <c r="ADM49" s="5"/>
      <c r="ADN49" s="5"/>
      <c r="ADO49" s="5"/>
      <c r="ADP49" s="5"/>
      <c r="ADQ49" s="5"/>
      <c r="ADR49" s="5"/>
      <c r="ADS49" s="5"/>
      <c r="ADT49" s="5"/>
      <c r="ADU49" s="5"/>
      <c r="ADV49" s="5"/>
      <c r="ADW49" s="5"/>
      <c r="ADX49" s="5"/>
      <c r="ADY49" s="5"/>
      <c r="ADZ49" s="5"/>
      <c r="AEA49" s="5"/>
      <c r="AEB49" s="5"/>
      <c r="AEC49" s="5"/>
      <c r="AED49" s="5"/>
      <c r="AEE49" s="5"/>
      <c r="AEF49" s="5"/>
      <c r="AEG49" s="5"/>
      <c r="AEH49" s="5"/>
      <c r="AEI49" s="5"/>
      <c r="AEJ49" s="5"/>
      <c r="AEK49" s="5"/>
      <c r="AEL49" s="5"/>
      <c r="AEM49" s="5"/>
      <c r="AEN49" s="5"/>
      <c r="AEO49" s="5"/>
      <c r="AEP49" s="5"/>
      <c r="AEQ49" s="5"/>
      <c r="AER49" s="5"/>
      <c r="AES49" s="5"/>
      <c r="AET49" s="5"/>
      <c r="AEU49" s="5"/>
      <c r="AEV49" s="5"/>
      <c r="AEW49" s="5"/>
      <c r="AEX49" s="5"/>
      <c r="AEY49" s="5"/>
      <c r="AEZ49" s="5"/>
      <c r="AFA49" s="5"/>
      <c r="AFB49" s="5"/>
      <c r="AFC49" s="5"/>
      <c r="AFD49" s="5"/>
      <c r="AFE49" s="5"/>
      <c r="AFF49" s="5"/>
      <c r="AFG49" s="5"/>
      <c r="AFH49" s="5"/>
      <c r="AFI49" s="5"/>
      <c r="AFJ49" s="5"/>
      <c r="AFK49" s="5"/>
      <c r="AFL49" s="5"/>
      <c r="AFM49" s="5"/>
      <c r="AFN49" s="5"/>
      <c r="AFO49" s="5"/>
      <c r="AFP49" s="5"/>
      <c r="AFQ49" s="5"/>
      <c r="AFR49" s="5"/>
      <c r="AFS49" s="5"/>
      <c r="AFT49" s="5"/>
      <c r="AFU49" s="5"/>
      <c r="AFV49" s="5"/>
      <c r="AFW49" s="5"/>
      <c r="AFX49" s="5"/>
      <c r="AFY49" s="5"/>
      <c r="AFZ49" s="5"/>
      <c r="AGA49" s="5"/>
      <c r="AGB49" s="5"/>
      <c r="AGC49" s="5"/>
      <c r="AGD49" s="5"/>
      <c r="AGE49" s="5"/>
      <c r="AGF49" s="5"/>
      <c r="AGG49" s="5"/>
      <c r="AGH49" s="5"/>
      <c r="AGI49" s="5"/>
      <c r="AGJ49" s="5"/>
      <c r="AGK49" s="5"/>
      <c r="AGL49" s="5"/>
      <c r="AGM49" s="5"/>
      <c r="AGN49" s="5"/>
      <c r="AGO49" s="5"/>
      <c r="AGP49" s="5"/>
      <c r="AGQ49" s="5"/>
      <c r="AGR49" s="5"/>
      <c r="AGS49" s="5"/>
      <c r="AGT49" s="5"/>
      <c r="AGU49" s="5"/>
      <c r="AGV49" s="5"/>
      <c r="AGW49" s="5"/>
      <c r="AGX49" s="5"/>
      <c r="AGY49" s="5"/>
      <c r="AGZ49" s="5"/>
      <c r="AHA49" s="5"/>
      <c r="AHB49" s="5"/>
      <c r="AHC49" s="5"/>
      <c r="AHD49" s="5"/>
      <c r="AHE49" s="5"/>
      <c r="AHF49" s="5"/>
      <c r="AHG49" s="5"/>
      <c r="AHH49" s="5"/>
      <c r="AHI49" s="5"/>
      <c r="AHJ49" s="5"/>
      <c r="AHK49" s="5"/>
      <c r="AHL49" s="5"/>
      <c r="AHM49" s="5"/>
      <c r="AHN49" s="5"/>
      <c r="AHO49" s="5"/>
      <c r="AHP49" s="5"/>
      <c r="AHQ49" s="5"/>
      <c r="AHR49" s="5"/>
      <c r="AHS49" s="5"/>
      <c r="AHT49" s="5"/>
      <c r="AHU49" s="5"/>
      <c r="AHV49" s="5"/>
      <c r="AHW49" s="5"/>
      <c r="AHX49" s="5"/>
      <c r="AHY49" s="5"/>
      <c r="AHZ49" s="5"/>
      <c r="AIA49" s="5"/>
      <c r="AIB49" s="5"/>
      <c r="AIC49" s="5"/>
      <c r="AID49" s="5"/>
      <c r="AIE49" s="5"/>
      <c r="AIF49" s="5"/>
      <c r="AIG49" s="5"/>
      <c r="AIH49" s="5"/>
      <c r="AII49" s="5"/>
      <c r="AIJ49" s="5"/>
      <c r="AIK49" s="5"/>
      <c r="AIL49" s="5"/>
      <c r="AIM49" s="5"/>
      <c r="AIN49" s="5"/>
      <c r="AIO49" s="5"/>
      <c r="AIP49" s="5"/>
      <c r="AIQ49" s="5"/>
      <c r="AIR49" s="5"/>
      <c r="AIS49" s="5"/>
      <c r="AIT49" s="5"/>
      <c r="AIU49" s="5"/>
      <c r="AIV49" s="5"/>
      <c r="AIW49" s="5"/>
      <c r="AIX49" s="5"/>
      <c r="AIY49" s="5"/>
      <c r="AIZ49" s="5"/>
      <c r="AJA49" s="5"/>
      <c r="AJB49" s="5"/>
      <c r="AJC49" s="5"/>
      <c r="AJD49" s="5"/>
      <c r="AJE49" s="5"/>
      <c r="AJF49" s="5"/>
      <c r="AJG49" s="5"/>
      <c r="AJH49" s="5"/>
      <c r="AJI49" s="5"/>
      <c r="AJJ49" s="5"/>
      <c r="AJK49" s="5"/>
      <c r="AJL49" s="5"/>
      <c r="AJM49" s="5"/>
      <c r="AJN49" s="5"/>
      <c r="AJO49" s="5"/>
      <c r="AJP49" s="5"/>
      <c r="AJQ49" s="5"/>
      <c r="AJR49" s="5"/>
      <c r="AJS49" s="5"/>
      <c r="AJT49" s="5"/>
      <c r="AJU49" s="5"/>
      <c r="AJV49" s="5"/>
      <c r="AJW49" s="5"/>
      <c r="AJX49" s="5"/>
      <c r="AJY49" s="5"/>
      <c r="AJZ49" s="5"/>
      <c r="AKA49" s="5"/>
      <c r="AKB49" s="5"/>
      <c r="AKC49" s="5"/>
      <c r="AKD49" s="5"/>
      <c r="AKE49" s="5"/>
      <c r="AKF49" s="5"/>
      <c r="AKG49" s="5"/>
      <c r="AKH49" s="5"/>
      <c r="AKI49" s="5"/>
      <c r="AKJ49" s="5"/>
      <c r="AKK49" s="5"/>
      <c r="AKL49" s="5"/>
      <c r="AKM49" s="5"/>
      <c r="AKN49" s="5"/>
      <c r="AKO49" s="5"/>
      <c r="AKP49" s="5"/>
      <c r="AKQ49" s="5"/>
      <c r="AKR49" s="5"/>
      <c r="AKS49" s="5"/>
      <c r="AKT49" s="5"/>
      <c r="AKU49" s="5"/>
      <c r="AKV49" s="5"/>
      <c r="AKW49" s="5"/>
      <c r="AKX49" s="5"/>
      <c r="AKY49" s="5"/>
      <c r="AKZ49" s="5"/>
      <c r="ALA49" s="5"/>
      <c r="ALB49" s="5"/>
      <c r="ALC49" s="5"/>
      <c r="ALD49" s="5"/>
      <c r="ALE49" s="5"/>
      <c r="ALF49" s="5"/>
      <c r="ALG49" s="5"/>
      <c r="ALH49" s="5"/>
      <c r="ALI49" s="5"/>
      <c r="ALJ49" s="5"/>
      <c r="ALK49" s="5"/>
      <c r="ALL49" s="5"/>
      <c r="ALM49" s="5"/>
      <c r="ALN49" s="5"/>
      <c r="ALO49" s="5"/>
      <c r="ALP49" s="5"/>
      <c r="ALQ49" s="5"/>
      <c r="ALR49" s="5"/>
      <c r="ALS49" s="5"/>
      <c r="ALT49" s="5"/>
    </row>
    <row r="50" spans="1:1008" ht="38.25">
      <c r="A50" s="528"/>
      <c r="B50" s="568" t="s">
        <v>358</v>
      </c>
      <c r="C50" s="530" t="s">
        <v>155</v>
      </c>
      <c r="D50" s="440">
        <v>250</v>
      </c>
      <c r="E50" s="601"/>
      <c r="F50" s="440">
        <f>D50*E50</f>
        <v>0</v>
      </c>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5"/>
      <c r="NI50" s="5"/>
      <c r="NJ50" s="5"/>
      <c r="NK50" s="5"/>
      <c r="NL50" s="5"/>
      <c r="NM50" s="5"/>
      <c r="NN50" s="5"/>
      <c r="NO50" s="5"/>
      <c r="NP50" s="5"/>
      <c r="NQ50" s="5"/>
      <c r="NR50" s="5"/>
      <c r="NS50" s="5"/>
      <c r="NT50" s="5"/>
      <c r="NU50" s="5"/>
      <c r="NV50" s="5"/>
      <c r="NW50" s="5"/>
      <c r="NX50" s="5"/>
      <c r="NY50" s="5"/>
      <c r="NZ50" s="5"/>
      <c r="OA50" s="5"/>
      <c r="OB50" s="5"/>
      <c r="OC50" s="5"/>
      <c r="OD50" s="5"/>
      <c r="OE50" s="5"/>
      <c r="OF50" s="5"/>
      <c r="OG50" s="5"/>
      <c r="OH50" s="5"/>
      <c r="OI50" s="5"/>
      <c r="OJ50" s="5"/>
      <c r="OK50" s="5"/>
      <c r="OL50" s="5"/>
      <c r="OM50" s="5"/>
      <c r="ON50" s="5"/>
      <c r="OO50" s="5"/>
      <c r="OP50" s="5"/>
      <c r="OQ50" s="5"/>
      <c r="OR50" s="5"/>
      <c r="OS50" s="5"/>
      <c r="OT50" s="5"/>
      <c r="OU50" s="5"/>
      <c r="OV50" s="5"/>
      <c r="OW50" s="5"/>
      <c r="OX50" s="5"/>
      <c r="OY50" s="5"/>
      <c r="OZ50" s="5"/>
      <c r="PA50" s="5"/>
      <c r="PB50" s="5"/>
      <c r="PC50" s="5"/>
      <c r="PD50" s="5"/>
      <c r="PE50" s="5"/>
      <c r="PF50" s="5"/>
      <c r="PG50" s="5"/>
      <c r="PH50" s="5"/>
      <c r="PI50" s="5"/>
      <c r="PJ50" s="5"/>
      <c r="PK50" s="5"/>
      <c r="PL50" s="5"/>
      <c r="PM50" s="5"/>
      <c r="PN50" s="5"/>
      <c r="PO50" s="5"/>
      <c r="PP50" s="5"/>
      <c r="PQ50" s="5"/>
      <c r="PR50" s="5"/>
      <c r="PS50" s="5"/>
      <c r="PT50" s="5"/>
      <c r="PU50" s="5"/>
      <c r="PV50" s="5"/>
      <c r="PW50" s="5"/>
      <c r="PX50" s="5"/>
      <c r="PY50" s="5"/>
      <c r="PZ50" s="5"/>
      <c r="QA50" s="5"/>
      <c r="QB50" s="5"/>
      <c r="QC50" s="5"/>
      <c r="QD50" s="5"/>
      <c r="QE50" s="5"/>
      <c r="QF50" s="5"/>
      <c r="QG50" s="5"/>
      <c r="QH50" s="5"/>
      <c r="QI50" s="5"/>
      <c r="QJ50" s="5"/>
      <c r="QK50" s="5"/>
      <c r="QL50" s="5"/>
      <c r="QM50" s="5"/>
      <c r="QN50" s="5"/>
      <c r="QO50" s="5"/>
      <c r="QP50" s="5"/>
      <c r="QQ50" s="5"/>
      <c r="QR50" s="5"/>
      <c r="QS50" s="5"/>
      <c r="QT50" s="5"/>
      <c r="QU50" s="5"/>
      <c r="QV50" s="5"/>
      <c r="QW50" s="5"/>
      <c r="QX50" s="5"/>
      <c r="QY50" s="5"/>
      <c r="QZ50" s="5"/>
      <c r="RA50" s="5"/>
      <c r="RB50" s="5"/>
      <c r="RC50" s="5"/>
      <c r="RD50" s="5"/>
      <c r="RE50" s="5"/>
      <c r="RF50" s="5"/>
      <c r="RG50" s="5"/>
      <c r="RH50" s="5"/>
      <c r="RI50" s="5"/>
      <c r="RJ50" s="5"/>
      <c r="RK50" s="5"/>
      <c r="RL50" s="5"/>
      <c r="RM50" s="5"/>
      <c r="RN50" s="5"/>
      <c r="RO50" s="5"/>
      <c r="RP50" s="5"/>
      <c r="RQ50" s="5"/>
      <c r="RR50" s="5"/>
      <c r="RS50" s="5"/>
      <c r="RT50" s="5"/>
      <c r="RU50" s="5"/>
      <c r="RV50" s="5"/>
      <c r="RW50" s="5"/>
      <c r="RX50" s="5"/>
      <c r="RY50" s="5"/>
      <c r="RZ50" s="5"/>
      <c r="SA50" s="5"/>
      <c r="SB50" s="5"/>
      <c r="SC50" s="5"/>
      <c r="SD50" s="5"/>
      <c r="SE50" s="5"/>
      <c r="SF50" s="5"/>
      <c r="SG50" s="5"/>
      <c r="SH50" s="5"/>
      <c r="SI50" s="5"/>
      <c r="SJ50" s="5"/>
      <c r="SK50" s="5"/>
      <c r="SL50" s="5"/>
      <c r="SM50" s="5"/>
      <c r="SN50" s="5"/>
      <c r="SO50" s="5"/>
      <c r="SP50" s="5"/>
      <c r="SQ50" s="5"/>
      <c r="SR50" s="5"/>
      <c r="SS50" s="5"/>
      <c r="ST50" s="5"/>
      <c r="SU50" s="5"/>
      <c r="SV50" s="5"/>
      <c r="SW50" s="5"/>
      <c r="SX50" s="5"/>
      <c r="SY50" s="5"/>
      <c r="SZ50" s="5"/>
      <c r="TA50" s="5"/>
      <c r="TB50" s="5"/>
      <c r="TC50" s="5"/>
      <c r="TD50" s="5"/>
      <c r="TE50" s="5"/>
      <c r="TF50" s="5"/>
      <c r="TG50" s="5"/>
      <c r="TH50" s="5"/>
      <c r="TI50" s="5"/>
      <c r="TJ50" s="5"/>
      <c r="TK50" s="5"/>
      <c r="TL50" s="5"/>
      <c r="TM50" s="5"/>
      <c r="TN50" s="5"/>
      <c r="TO50" s="5"/>
      <c r="TP50" s="5"/>
      <c r="TQ50" s="5"/>
      <c r="TR50" s="5"/>
      <c r="TS50" s="5"/>
      <c r="TT50" s="5"/>
      <c r="TU50" s="5"/>
      <c r="TV50" s="5"/>
      <c r="TW50" s="5"/>
      <c r="TX50" s="5"/>
      <c r="TY50" s="5"/>
      <c r="TZ50" s="5"/>
      <c r="UA50" s="5"/>
      <c r="UB50" s="5"/>
      <c r="UC50" s="5"/>
      <c r="UD50" s="5"/>
      <c r="UE50" s="5"/>
      <c r="UF50" s="5"/>
      <c r="UG50" s="5"/>
      <c r="UH50" s="5"/>
      <c r="UI50" s="5"/>
      <c r="UJ50" s="5"/>
      <c r="UK50" s="5"/>
      <c r="UL50" s="5"/>
      <c r="UM50" s="5"/>
      <c r="UN50" s="5"/>
      <c r="UO50" s="5"/>
      <c r="UP50" s="5"/>
      <c r="UQ50" s="5"/>
      <c r="UR50" s="5"/>
      <c r="US50" s="5"/>
      <c r="UT50" s="5"/>
      <c r="UU50" s="5"/>
      <c r="UV50" s="5"/>
      <c r="UW50" s="5"/>
      <c r="UX50" s="5"/>
      <c r="UY50" s="5"/>
      <c r="UZ50" s="5"/>
      <c r="VA50" s="5"/>
      <c r="VB50" s="5"/>
      <c r="VC50" s="5"/>
      <c r="VD50" s="5"/>
      <c r="VE50" s="5"/>
      <c r="VF50" s="5"/>
      <c r="VG50" s="5"/>
      <c r="VH50" s="5"/>
      <c r="VI50" s="5"/>
      <c r="VJ50" s="5"/>
      <c r="VK50" s="5"/>
      <c r="VL50" s="5"/>
      <c r="VM50" s="5"/>
      <c r="VN50" s="5"/>
      <c r="VO50" s="5"/>
      <c r="VP50" s="5"/>
      <c r="VQ50" s="5"/>
      <c r="VR50" s="5"/>
      <c r="VS50" s="5"/>
      <c r="VT50" s="5"/>
      <c r="VU50" s="5"/>
      <c r="VV50" s="5"/>
      <c r="VW50" s="5"/>
      <c r="VX50" s="5"/>
      <c r="VY50" s="5"/>
      <c r="VZ50" s="5"/>
      <c r="WA50" s="5"/>
      <c r="WB50" s="5"/>
      <c r="WC50" s="5"/>
      <c r="WD50" s="5"/>
      <c r="WE50" s="5"/>
      <c r="WF50" s="5"/>
      <c r="WG50" s="5"/>
      <c r="WH50" s="5"/>
      <c r="WI50" s="5"/>
      <c r="WJ50" s="5"/>
      <c r="WK50" s="5"/>
      <c r="WL50" s="5"/>
      <c r="WM50" s="5"/>
      <c r="WN50" s="5"/>
      <c r="WO50" s="5"/>
      <c r="WP50" s="5"/>
      <c r="WQ50" s="5"/>
      <c r="WR50" s="5"/>
      <c r="WS50" s="5"/>
      <c r="WT50" s="5"/>
      <c r="WU50" s="5"/>
      <c r="WV50" s="5"/>
      <c r="WW50" s="5"/>
      <c r="WX50" s="5"/>
      <c r="WY50" s="5"/>
      <c r="WZ50" s="5"/>
      <c r="XA50" s="5"/>
      <c r="XB50" s="5"/>
      <c r="XC50" s="5"/>
      <c r="XD50" s="5"/>
      <c r="XE50" s="5"/>
      <c r="XF50" s="5"/>
      <c r="XG50" s="5"/>
      <c r="XH50" s="5"/>
      <c r="XI50" s="5"/>
      <c r="XJ50" s="5"/>
      <c r="XK50" s="5"/>
      <c r="XL50" s="5"/>
      <c r="XM50" s="5"/>
      <c r="XN50" s="5"/>
      <c r="XO50" s="5"/>
      <c r="XP50" s="5"/>
      <c r="XQ50" s="5"/>
      <c r="XR50" s="5"/>
      <c r="XS50" s="5"/>
      <c r="XT50" s="5"/>
      <c r="XU50" s="5"/>
      <c r="XV50" s="5"/>
      <c r="XW50" s="5"/>
      <c r="XX50" s="5"/>
      <c r="XY50" s="5"/>
      <c r="XZ50" s="5"/>
      <c r="YA50" s="5"/>
      <c r="YB50" s="5"/>
      <c r="YC50" s="5"/>
      <c r="YD50" s="5"/>
      <c r="YE50" s="5"/>
      <c r="YF50" s="5"/>
      <c r="YG50" s="5"/>
      <c r="YH50" s="5"/>
      <c r="YI50" s="5"/>
      <c r="YJ50" s="5"/>
      <c r="YK50" s="5"/>
      <c r="YL50" s="5"/>
      <c r="YM50" s="5"/>
      <c r="YN50" s="5"/>
      <c r="YO50" s="5"/>
      <c r="YP50" s="5"/>
      <c r="YQ50" s="5"/>
      <c r="YR50" s="5"/>
      <c r="YS50" s="5"/>
      <c r="YT50" s="5"/>
      <c r="YU50" s="5"/>
      <c r="YV50" s="5"/>
      <c r="YW50" s="5"/>
      <c r="YX50" s="5"/>
      <c r="YY50" s="5"/>
      <c r="YZ50" s="5"/>
      <c r="ZA50" s="5"/>
      <c r="ZB50" s="5"/>
      <c r="ZC50" s="5"/>
      <c r="ZD50" s="5"/>
      <c r="ZE50" s="5"/>
      <c r="ZF50" s="5"/>
      <c r="ZG50" s="5"/>
      <c r="ZH50" s="5"/>
      <c r="ZI50" s="5"/>
      <c r="ZJ50" s="5"/>
      <c r="ZK50" s="5"/>
      <c r="ZL50" s="5"/>
      <c r="ZM50" s="5"/>
      <c r="ZN50" s="5"/>
      <c r="ZO50" s="5"/>
      <c r="ZP50" s="5"/>
      <c r="ZQ50" s="5"/>
      <c r="ZR50" s="5"/>
      <c r="ZS50" s="5"/>
      <c r="ZT50" s="5"/>
      <c r="ZU50" s="5"/>
      <c r="ZV50" s="5"/>
      <c r="ZW50" s="5"/>
      <c r="ZX50" s="5"/>
      <c r="ZY50" s="5"/>
      <c r="ZZ50" s="5"/>
      <c r="AAA50" s="5"/>
      <c r="AAB50" s="5"/>
      <c r="AAC50" s="5"/>
      <c r="AAD50" s="5"/>
      <c r="AAE50" s="5"/>
      <c r="AAF50" s="5"/>
      <c r="AAG50" s="5"/>
      <c r="AAH50" s="5"/>
      <c r="AAI50" s="5"/>
      <c r="AAJ50" s="5"/>
      <c r="AAK50" s="5"/>
      <c r="AAL50" s="5"/>
      <c r="AAM50" s="5"/>
      <c r="AAN50" s="5"/>
      <c r="AAO50" s="5"/>
      <c r="AAP50" s="5"/>
      <c r="AAQ50" s="5"/>
      <c r="AAR50" s="5"/>
      <c r="AAS50" s="5"/>
      <c r="AAT50" s="5"/>
      <c r="AAU50" s="5"/>
      <c r="AAV50" s="5"/>
      <c r="AAW50" s="5"/>
      <c r="AAX50" s="5"/>
      <c r="AAY50" s="5"/>
      <c r="AAZ50" s="5"/>
      <c r="ABA50" s="5"/>
      <c r="ABB50" s="5"/>
      <c r="ABC50" s="5"/>
      <c r="ABD50" s="5"/>
      <c r="ABE50" s="5"/>
      <c r="ABF50" s="5"/>
      <c r="ABG50" s="5"/>
      <c r="ABH50" s="5"/>
      <c r="ABI50" s="5"/>
      <c r="ABJ50" s="5"/>
      <c r="ABK50" s="5"/>
      <c r="ABL50" s="5"/>
      <c r="ABM50" s="5"/>
      <c r="ABN50" s="5"/>
      <c r="ABO50" s="5"/>
      <c r="ABP50" s="5"/>
      <c r="ABQ50" s="5"/>
      <c r="ABR50" s="5"/>
      <c r="ABS50" s="5"/>
      <c r="ABT50" s="5"/>
      <c r="ABU50" s="5"/>
      <c r="ABV50" s="5"/>
      <c r="ABW50" s="5"/>
      <c r="ABX50" s="5"/>
      <c r="ABY50" s="5"/>
      <c r="ABZ50" s="5"/>
      <c r="ACA50" s="5"/>
      <c r="ACB50" s="5"/>
      <c r="ACC50" s="5"/>
      <c r="ACD50" s="5"/>
      <c r="ACE50" s="5"/>
      <c r="ACF50" s="5"/>
      <c r="ACG50" s="5"/>
      <c r="ACH50" s="5"/>
      <c r="ACI50" s="5"/>
      <c r="ACJ50" s="5"/>
      <c r="ACK50" s="5"/>
      <c r="ACL50" s="5"/>
      <c r="ACM50" s="5"/>
      <c r="ACN50" s="5"/>
      <c r="ACO50" s="5"/>
      <c r="ACP50" s="5"/>
      <c r="ACQ50" s="5"/>
      <c r="ACR50" s="5"/>
      <c r="ACS50" s="5"/>
      <c r="ACT50" s="5"/>
      <c r="ACU50" s="5"/>
      <c r="ACV50" s="5"/>
      <c r="ACW50" s="5"/>
      <c r="ACX50" s="5"/>
      <c r="ACY50" s="5"/>
      <c r="ACZ50" s="5"/>
      <c r="ADA50" s="5"/>
      <c r="ADB50" s="5"/>
      <c r="ADC50" s="5"/>
      <c r="ADD50" s="5"/>
      <c r="ADE50" s="5"/>
      <c r="ADF50" s="5"/>
      <c r="ADG50" s="5"/>
      <c r="ADH50" s="5"/>
      <c r="ADI50" s="5"/>
      <c r="ADJ50" s="5"/>
      <c r="ADK50" s="5"/>
      <c r="ADL50" s="5"/>
      <c r="ADM50" s="5"/>
      <c r="ADN50" s="5"/>
      <c r="ADO50" s="5"/>
      <c r="ADP50" s="5"/>
      <c r="ADQ50" s="5"/>
      <c r="ADR50" s="5"/>
      <c r="ADS50" s="5"/>
      <c r="ADT50" s="5"/>
      <c r="ADU50" s="5"/>
      <c r="ADV50" s="5"/>
      <c r="ADW50" s="5"/>
      <c r="ADX50" s="5"/>
      <c r="ADY50" s="5"/>
      <c r="ADZ50" s="5"/>
      <c r="AEA50" s="5"/>
      <c r="AEB50" s="5"/>
      <c r="AEC50" s="5"/>
      <c r="AED50" s="5"/>
      <c r="AEE50" s="5"/>
      <c r="AEF50" s="5"/>
      <c r="AEG50" s="5"/>
      <c r="AEH50" s="5"/>
      <c r="AEI50" s="5"/>
      <c r="AEJ50" s="5"/>
      <c r="AEK50" s="5"/>
      <c r="AEL50" s="5"/>
      <c r="AEM50" s="5"/>
      <c r="AEN50" s="5"/>
      <c r="AEO50" s="5"/>
      <c r="AEP50" s="5"/>
      <c r="AEQ50" s="5"/>
      <c r="AER50" s="5"/>
      <c r="AES50" s="5"/>
      <c r="AET50" s="5"/>
      <c r="AEU50" s="5"/>
      <c r="AEV50" s="5"/>
      <c r="AEW50" s="5"/>
      <c r="AEX50" s="5"/>
      <c r="AEY50" s="5"/>
      <c r="AEZ50" s="5"/>
      <c r="AFA50" s="5"/>
      <c r="AFB50" s="5"/>
      <c r="AFC50" s="5"/>
      <c r="AFD50" s="5"/>
      <c r="AFE50" s="5"/>
      <c r="AFF50" s="5"/>
      <c r="AFG50" s="5"/>
      <c r="AFH50" s="5"/>
      <c r="AFI50" s="5"/>
      <c r="AFJ50" s="5"/>
      <c r="AFK50" s="5"/>
      <c r="AFL50" s="5"/>
      <c r="AFM50" s="5"/>
      <c r="AFN50" s="5"/>
      <c r="AFO50" s="5"/>
      <c r="AFP50" s="5"/>
      <c r="AFQ50" s="5"/>
      <c r="AFR50" s="5"/>
      <c r="AFS50" s="5"/>
      <c r="AFT50" s="5"/>
      <c r="AFU50" s="5"/>
      <c r="AFV50" s="5"/>
      <c r="AFW50" s="5"/>
      <c r="AFX50" s="5"/>
      <c r="AFY50" s="5"/>
      <c r="AFZ50" s="5"/>
      <c r="AGA50" s="5"/>
      <c r="AGB50" s="5"/>
      <c r="AGC50" s="5"/>
      <c r="AGD50" s="5"/>
      <c r="AGE50" s="5"/>
      <c r="AGF50" s="5"/>
      <c r="AGG50" s="5"/>
      <c r="AGH50" s="5"/>
      <c r="AGI50" s="5"/>
      <c r="AGJ50" s="5"/>
      <c r="AGK50" s="5"/>
      <c r="AGL50" s="5"/>
      <c r="AGM50" s="5"/>
      <c r="AGN50" s="5"/>
      <c r="AGO50" s="5"/>
      <c r="AGP50" s="5"/>
      <c r="AGQ50" s="5"/>
      <c r="AGR50" s="5"/>
      <c r="AGS50" s="5"/>
      <c r="AGT50" s="5"/>
      <c r="AGU50" s="5"/>
      <c r="AGV50" s="5"/>
      <c r="AGW50" s="5"/>
      <c r="AGX50" s="5"/>
      <c r="AGY50" s="5"/>
      <c r="AGZ50" s="5"/>
      <c r="AHA50" s="5"/>
      <c r="AHB50" s="5"/>
      <c r="AHC50" s="5"/>
      <c r="AHD50" s="5"/>
      <c r="AHE50" s="5"/>
      <c r="AHF50" s="5"/>
      <c r="AHG50" s="5"/>
      <c r="AHH50" s="5"/>
      <c r="AHI50" s="5"/>
      <c r="AHJ50" s="5"/>
      <c r="AHK50" s="5"/>
      <c r="AHL50" s="5"/>
      <c r="AHM50" s="5"/>
      <c r="AHN50" s="5"/>
      <c r="AHO50" s="5"/>
      <c r="AHP50" s="5"/>
      <c r="AHQ50" s="5"/>
      <c r="AHR50" s="5"/>
      <c r="AHS50" s="5"/>
      <c r="AHT50" s="5"/>
      <c r="AHU50" s="5"/>
      <c r="AHV50" s="5"/>
      <c r="AHW50" s="5"/>
      <c r="AHX50" s="5"/>
      <c r="AHY50" s="5"/>
      <c r="AHZ50" s="5"/>
      <c r="AIA50" s="5"/>
      <c r="AIB50" s="5"/>
      <c r="AIC50" s="5"/>
      <c r="AID50" s="5"/>
      <c r="AIE50" s="5"/>
      <c r="AIF50" s="5"/>
      <c r="AIG50" s="5"/>
      <c r="AIH50" s="5"/>
      <c r="AII50" s="5"/>
      <c r="AIJ50" s="5"/>
      <c r="AIK50" s="5"/>
      <c r="AIL50" s="5"/>
      <c r="AIM50" s="5"/>
      <c r="AIN50" s="5"/>
      <c r="AIO50" s="5"/>
      <c r="AIP50" s="5"/>
      <c r="AIQ50" s="5"/>
      <c r="AIR50" s="5"/>
      <c r="AIS50" s="5"/>
      <c r="AIT50" s="5"/>
      <c r="AIU50" s="5"/>
      <c r="AIV50" s="5"/>
      <c r="AIW50" s="5"/>
      <c r="AIX50" s="5"/>
      <c r="AIY50" s="5"/>
      <c r="AIZ50" s="5"/>
      <c r="AJA50" s="5"/>
      <c r="AJB50" s="5"/>
      <c r="AJC50" s="5"/>
      <c r="AJD50" s="5"/>
      <c r="AJE50" s="5"/>
      <c r="AJF50" s="5"/>
      <c r="AJG50" s="5"/>
      <c r="AJH50" s="5"/>
      <c r="AJI50" s="5"/>
      <c r="AJJ50" s="5"/>
      <c r="AJK50" s="5"/>
      <c r="AJL50" s="5"/>
      <c r="AJM50" s="5"/>
      <c r="AJN50" s="5"/>
      <c r="AJO50" s="5"/>
      <c r="AJP50" s="5"/>
      <c r="AJQ50" s="5"/>
      <c r="AJR50" s="5"/>
      <c r="AJS50" s="5"/>
      <c r="AJT50" s="5"/>
      <c r="AJU50" s="5"/>
      <c r="AJV50" s="5"/>
      <c r="AJW50" s="5"/>
      <c r="AJX50" s="5"/>
      <c r="AJY50" s="5"/>
      <c r="AJZ50" s="5"/>
      <c r="AKA50" s="5"/>
      <c r="AKB50" s="5"/>
      <c r="AKC50" s="5"/>
      <c r="AKD50" s="5"/>
      <c r="AKE50" s="5"/>
      <c r="AKF50" s="5"/>
      <c r="AKG50" s="5"/>
      <c r="AKH50" s="5"/>
      <c r="AKI50" s="5"/>
      <c r="AKJ50" s="5"/>
      <c r="AKK50" s="5"/>
      <c r="AKL50" s="5"/>
      <c r="AKM50" s="5"/>
      <c r="AKN50" s="5"/>
      <c r="AKO50" s="5"/>
      <c r="AKP50" s="5"/>
      <c r="AKQ50" s="5"/>
      <c r="AKR50" s="5"/>
      <c r="AKS50" s="5"/>
      <c r="AKT50" s="5"/>
      <c r="AKU50" s="5"/>
      <c r="AKV50" s="5"/>
      <c r="AKW50" s="5"/>
      <c r="AKX50" s="5"/>
      <c r="AKY50" s="5"/>
      <c r="AKZ50" s="5"/>
      <c r="ALA50" s="5"/>
      <c r="ALB50" s="5"/>
      <c r="ALC50" s="5"/>
      <c r="ALD50" s="5"/>
      <c r="ALE50" s="5"/>
      <c r="ALF50" s="5"/>
      <c r="ALG50" s="5"/>
      <c r="ALH50" s="5"/>
      <c r="ALI50" s="5"/>
      <c r="ALJ50" s="5"/>
      <c r="ALK50" s="5"/>
      <c r="ALL50" s="5"/>
      <c r="ALM50" s="5"/>
      <c r="ALN50" s="5"/>
      <c r="ALO50" s="5"/>
      <c r="ALP50" s="5"/>
      <c r="ALQ50" s="5"/>
      <c r="ALR50" s="5"/>
      <c r="ALS50" s="5"/>
      <c r="ALT50" s="5"/>
    </row>
    <row r="51" spans="1:1008">
      <c r="A51" s="521" t="str">
        <f>$A$47&amp;(RIGHT(A48,1)+1)</f>
        <v>D.3.2</v>
      </c>
      <c r="B51" s="573" t="s">
        <v>360</v>
      </c>
      <c r="C51" s="570"/>
      <c r="D51" s="571"/>
      <c r="E51" s="571"/>
      <c r="F51" s="571"/>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5"/>
      <c r="NI51" s="5"/>
      <c r="NJ51" s="5"/>
      <c r="NK51" s="5"/>
      <c r="NL51" s="5"/>
      <c r="NM51" s="5"/>
      <c r="NN51" s="5"/>
      <c r="NO51" s="5"/>
      <c r="NP51" s="5"/>
      <c r="NQ51" s="5"/>
      <c r="NR51" s="5"/>
      <c r="NS51" s="5"/>
      <c r="NT51" s="5"/>
      <c r="NU51" s="5"/>
      <c r="NV51" s="5"/>
      <c r="NW51" s="5"/>
      <c r="NX51" s="5"/>
      <c r="NY51" s="5"/>
      <c r="NZ51" s="5"/>
      <c r="OA51" s="5"/>
      <c r="OB51" s="5"/>
      <c r="OC51" s="5"/>
      <c r="OD51" s="5"/>
      <c r="OE51" s="5"/>
      <c r="OF51" s="5"/>
      <c r="OG51" s="5"/>
      <c r="OH51" s="5"/>
      <c r="OI51" s="5"/>
      <c r="OJ51" s="5"/>
      <c r="OK51" s="5"/>
      <c r="OL51" s="5"/>
      <c r="OM51" s="5"/>
      <c r="ON51" s="5"/>
      <c r="OO51" s="5"/>
      <c r="OP51" s="5"/>
      <c r="OQ51" s="5"/>
      <c r="OR51" s="5"/>
      <c r="OS51" s="5"/>
      <c r="OT51" s="5"/>
      <c r="OU51" s="5"/>
      <c r="OV51" s="5"/>
      <c r="OW51" s="5"/>
      <c r="OX51" s="5"/>
      <c r="OY51" s="5"/>
      <c r="OZ51" s="5"/>
      <c r="PA51" s="5"/>
      <c r="PB51" s="5"/>
      <c r="PC51" s="5"/>
      <c r="PD51" s="5"/>
      <c r="PE51" s="5"/>
      <c r="PF51" s="5"/>
      <c r="PG51" s="5"/>
      <c r="PH51" s="5"/>
      <c r="PI51" s="5"/>
      <c r="PJ51" s="5"/>
      <c r="PK51" s="5"/>
      <c r="PL51" s="5"/>
      <c r="PM51" s="5"/>
      <c r="PN51" s="5"/>
      <c r="PO51" s="5"/>
      <c r="PP51" s="5"/>
      <c r="PQ51" s="5"/>
      <c r="PR51" s="5"/>
      <c r="PS51" s="5"/>
      <c r="PT51" s="5"/>
      <c r="PU51" s="5"/>
      <c r="PV51" s="5"/>
      <c r="PW51" s="5"/>
      <c r="PX51" s="5"/>
      <c r="PY51" s="5"/>
      <c r="PZ51" s="5"/>
      <c r="QA51" s="5"/>
      <c r="QB51" s="5"/>
      <c r="QC51" s="5"/>
      <c r="QD51" s="5"/>
      <c r="QE51" s="5"/>
      <c r="QF51" s="5"/>
      <c r="QG51" s="5"/>
      <c r="QH51" s="5"/>
      <c r="QI51" s="5"/>
      <c r="QJ51" s="5"/>
      <c r="QK51" s="5"/>
      <c r="QL51" s="5"/>
      <c r="QM51" s="5"/>
      <c r="QN51" s="5"/>
      <c r="QO51" s="5"/>
      <c r="QP51" s="5"/>
      <c r="QQ51" s="5"/>
      <c r="QR51" s="5"/>
      <c r="QS51" s="5"/>
      <c r="QT51" s="5"/>
      <c r="QU51" s="5"/>
      <c r="QV51" s="5"/>
      <c r="QW51" s="5"/>
      <c r="QX51" s="5"/>
      <c r="QY51" s="5"/>
      <c r="QZ51" s="5"/>
      <c r="RA51" s="5"/>
      <c r="RB51" s="5"/>
      <c r="RC51" s="5"/>
      <c r="RD51" s="5"/>
      <c r="RE51" s="5"/>
      <c r="RF51" s="5"/>
      <c r="RG51" s="5"/>
      <c r="RH51" s="5"/>
      <c r="RI51" s="5"/>
      <c r="RJ51" s="5"/>
      <c r="RK51" s="5"/>
      <c r="RL51" s="5"/>
      <c r="RM51" s="5"/>
      <c r="RN51" s="5"/>
      <c r="RO51" s="5"/>
      <c r="RP51" s="5"/>
      <c r="RQ51" s="5"/>
      <c r="RR51" s="5"/>
      <c r="RS51" s="5"/>
      <c r="RT51" s="5"/>
      <c r="RU51" s="5"/>
      <c r="RV51" s="5"/>
      <c r="RW51" s="5"/>
      <c r="RX51" s="5"/>
      <c r="RY51" s="5"/>
      <c r="RZ51" s="5"/>
      <c r="SA51" s="5"/>
      <c r="SB51" s="5"/>
      <c r="SC51" s="5"/>
      <c r="SD51" s="5"/>
      <c r="SE51" s="5"/>
      <c r="SF51" s="5"/>
      <c r="SG51" s="5"/>
      <c r="SH51" s="5"/>
      <c r="SI51" s="5"/>
      <c r="SJ51" s="5"/>
      <c r="SK51" s="5"/>
      <c r="SL51" s="5"/>
      <c r="SM51" s="5"/>
      <c r="SN51" s="5"/>
      <c r="SO51" s="5"/>
      <c r="SP51" s="5"/>
      <c r="SQ51" s="5"/>
      <c r="SR51" s="5"/>
      <c r="SS51" s="5"/>
      <c r="ST51" s="5"/>
      <c r="SU51" s="5"/>
      <c r="SV51" s="5"/>
      <c r="SW51" s="5"/>
      <c r="SX51" s="5"/>
      <c r="SY51" s="5"/>
      <c r="SZ51" s="5"/>
      <c r="TA51" s="5"/>
      <c r="TB51" s="5"/>
      <c r="TC51" s="5"/>
      <c r="TD51" s="5"/>
      <c r="TE51" s="5"/>
      <c r="TF51" s="5"/>
      <c r="TG51" s="5"/>
      <c r="TH51" s="5"/>
      <c r="TI51" s="5"/>
      <c r="TJ51" s="5"/>
      <c r="TK51" s="5"/>
      <c r="TL51" s="5"/>
      <c r="TM51" s="5"/>
      <c r="TN51" s="5"/>
      <c r="TO51" s="5"/>
      <c r="TP51" s="5"/>
      <c r="TQ51" s="5"/>
      <c r="TR51" s="5"/>
      <c r="TS51" s="5"/>
      <c r="TT51" s="5"/>
      <c r="TU51" s="5"/>
      <c r="TV51" s="5"/>
      <c r="TW51" s="5"/>
      <c r="TX51" s="5"/>
      <c r="TY51" s="5"/>
      <c r="TZ51" s="5"/>
      <c r="UA51" s="5"/>
      <c r="UB51" s="5"/>
      <c r="UC51" s="5"/>
      <c r="UD51" s="5"/>
      <c r="UE51" s="5"/>
      <c r="UF51" s="5"/>
      <c r="UG51" s="5"/>
      <c r="UH51" s="5"/>
      <c r="UI51" s="5"/>
      <c r="UJ51" s="5"/>
      <c r="UK51" s="5"/>
      <c r="UL51" s="5"/>
      <c r="UM51" s="5"/>
      <c r="UN51" s="5"/>
      <c r="UO51" s="5"/>
      <c r="UP51" s="5"/>
      <c r="UQ51" s="5"/>
      <c r="UR51" s="5"/>
      <c r="US51" s="5"/>
      <c r="UT51" s="5"/>
      <c r="UU51" s="5"/>
      <c r="UV51" s="5"/>
      <c r="UW51" s="5"/>
      <c r="UX51" s="5"/>
      <c r="UY51" s="5"/>
      <c r="UZ51" s="5"/>
      <c r="VA51" s="5"/>
      <c r="VB51" s="5"/>
      <c r="VC51" s="5"/>
      <c r="VD51" s="5"/>
      <c r="VE51" s="5"/>
      <c r="VF51" s="5"/>
      <c r="VG51" s="5"/>
      <c r="VH51" s="5"/>
      <c r="VI51" s="5"/>
      <c r="VJ51" s="5"/>
      <c r="VK51" s="5"/>
      <c r="VL51" s="5"/>
      <c r="VM51" s="5"/>
      <c r="VN51" s="5"/>
      <c r="VO51" s="5"/>
      <c r="VP51" s="5"/>
      <c r="VQ51" s="5"/>
      <c r="VR51" s="5"/>
      <c r="VS51" s="5"/>
      <c r="VT51" s="5"/>
      <c r="VU51" s="5"/>
      <c r="VV51" s="5"/>
      <c r="VW51" s="5"/>
      <c r="VX51" s="5"/>
      <c r="VY51" s="5"/>
      <c r="VZ51" s="5"/>
      <c r="WA51" s="5"/>
      <c r="WB51" s="5"/>
      <c r="WC51" s="5"/>
      <c r="WD51" s="5"/>
      <c r="WE51" s="5"/>
      <c r="WF51" s="5"/>
      <c r="WG51" s="5"/>
      <c r="WH51" s="5"/>
      <c r="WI51" s="5"/>
      <c r="WJ51" s="5"/>
      <c r="WK51" s="5"/>
      <c r="WL51" s="5"/>
      <c r="WM51" s="5"/>
      <c r="WN51" s="5"/>
      <c r="WO51" s="5"/>
      <c r="WP51" s="5"/>
      <c r="WQ51" s="5"/>
      <c r="WR51" s="5"/>
      <c r="WS51" s="5"/>
      <c r="WT51" s="5"/>
      <c r="WU51" s="5"/>
      <c r="WV51" s="5"/>
      <c r="WW51" s="5"/>
      <c r="WX51" s="5"/>
      <c r="WY51" s="5"/>
      <c r="WZ51" s="5"/>
      <c r="XA51" s="5"/>
      <c r="XB51" s="5"/>
      <c r="XC51" s="5"/>
      <c r="XD51" s="5"/>
      <c r="XE51" s="5"/>
      <c r="XF51" s="5"/>
      <c r="XG51" s="5"/>
      <c r="XH51" s="5"/>
      <c r="XI51" s="5"/>
      <c r="XJ51" s="5"/>
      <c r="XK51" s="5"/>
      <c r="XL51" s="5"/>
      <c r="XM51" s="5"/>
      <c r="XN51" s="5"/>
      <c r="XO51" s="5"/>
      <c r="XP51" s="5"/>
      <c r="XQ51" s="5"/>
      <c r="XR51" s="5"/>
      <c r="XS51" s="5"/>
      <c r="XT51" s="5"/>
      <c r="XU51" s="5"/>
      <c r="XV51" s="5"/>
      <c r="XW51" s="5"/>
      <c r="XX51" s="5"/>
      <c r="XY51" s="5"/>
      <c r="XZ51" s="5"/>
      <c r="YA51" s="5"/>
      <c r="YB51" s="5"/>
      <c r="YC51" s="5"/>
      <c r="YD51" s="5"/>
      <c r="YE51" s="5"/>
      <c r="YF51" s="5"/>
      <c r="YG51" s="5"/>
      <c r="YH51" s="5"/>
      <c r="YI51" s="5"/>
      <c r="YJ51" s="5"/>
      <c r="YK51" s="5"/>
      <c r="YL51" s="5"/>
      <c r="YM51" s="5"/>
      <c r="YN51" s="5"/>
      <c r="YO51" s="5"/>
      <c r="YP51" s="5"/>
      <c r="YQ51" s="5"/>
      <c r="YR51" s="5"/>
      <c r="YS51" s="5"/>
      <c r="YT51" s="5"/>
      <c r="YU51" s="5"/>
      <c r="YV51" s="5"/>
      <c r="YW51" s="5"/>
      <c r="YX51" s="5"/>
      <c r="YY51" s="5"/>
      <c r="YZ51" s="5"/>
      <c r="ZA51" s="5"/>
      <c r="ZB51" s="5"/>
      <c r="ZC51" s="5"/>
      <c r="ZD51" s="5"/>
      <c r="ZE51" s="5"/>
      <c r="ZF51" s="5"/>
      <c r="ZG51" s="5"/>
      <c r="ZH51" s="5"/>
      <c r="ZI51" s="5"/>
      <c r="ZJ51" s="5"/>
      <c r="ZK51" s="5"/>
      <c r="ZL51" s="5"/>
      <c r="ZM51" s="5"/>
      <c r="ZN51" s="5"/>
      <c r="ZO51" s="5"/>
      <c r="ZP51" s="5"/>
      <c r="ZQ51" s="5"/>
      <c r="ZR51" s="5"/>
      <c r="ZS51" s="5"/>
      <c r="ZT51" s="5"/>
      <c r="ZU51" s="5"/>
      <c r="ZV51" s="5"/>
      <c r="ZW51" s="5"/>
      <c r="ZX51" s="5"/>
      <c r="ZY51" s="5"/>
      <c r="ZZ51" s="5"/>
      <c r="AAA51" s="5"/>
      <c r="AAB51" s="5"/>
      <c r="AAC51" s="5"/>
      <c r="AAD51" s="5"/>
      <c r="AAE51" s="5"/>
      <c r="AAF51" s="5"/>
      <c r="AAG51" s="5"/>
      <c r="AAH51" s="5"/>
      <c r="AAI51" s="5"/>
      <c r="AAJ51" s="5"/>
      <c r="AAK51" s="5"/>
      <c r="AAL51" s="5"/>
      <c r="AAM51" s="5"/>
      <c r="AAN51" s="5"/>
      <c r="AAO51" s="5"/>
      <c r="AAP51" s="5"/>
      <c r="AAQ51" s="5"/>
      <c r="AAR51" s="5"/>
      <c r="AAS51" s="5"/>
      <c r="AAT51" s="5"/>
      <c r="AAU51" s="5"/>
      <c r="AAV51" s="5"/>
      <c r="AAW51" s="5"/>
      <c r="AAX51" s="5"/>
      <c r="AAY51" s="5"/>
      <c r="AAZ51" s="5"/>
      <c r="ABA51" s="5"/>
      <c r="ABB51" s="5"/>
      <c r="ABC51" s="5"/>
      <c r="ABD51" s="5"/>
      <c r="ABE51" s="5"/>
      <c r="ABF51" s="5"/>
      <c r="ABG51" s="5"/>
      <c r="ABH51" s="5"/>
      <c r="ABI51" s="5"/>
      <c r="ABJ51" s="5"/>
      <c r="ABK51" s="5"/>
      <c r="ABL51" s="5"/>
      <c r="ABM51" s="5"/>
      <c r="ABN51" s="5"/>
      <c r="ABO51" s="5"/>
      <c r="ABP51" s="5"/>
      <c r="ABQ51" s="5"/>
      <c r="ABR51" s="5"/>
      <c r="ABS51" s="5"/>
      <c r="ABT51" s="5"/>
      <c r="ABU51" s="5"/>
      <c r="ABV51" s="5"/>
      <c r="ABW51" s="5"/>
      <c r="ABX51" s="5"/>
      <c r="ABY51" s="5"/>
      <c r="ABZ51" s="5"/>
      <c r="ACA51" s="5"/>
      <c r="ACB51" s="5"/>
      <c r="ACC51" s="5"/>
      <c r="ACD51" s="5"/>
      <c r="ACE51" s="5"/>
      <c r="ACF51" s="5"/>
      <c r="ACG51" s="5"/>
      <c r="ACH51" s="5"/>
      <c r="ACI51" s="5"/>
      <c r="ACJ51" s="5"/>
      <c r="ACK51" s="5"/>
      <c r="ACL51" s="5"/>
      <c r="ACM51" s="5"/>
      <c r="ACN51" s="5"/>
      <c r="ACO51" s="5"/>
      <c r="ACP51" s="5"/>
      <c r="ACQ51" s="5"/>
      <c r="ACR51" s="5"/>
      <c r="ACS51" s="5"/>
      <c r="ACT51" s="5"/>
      <c r="ACU51" s="5"/>
      <c r="ACV51" s="5"/>
      <c r="ACW51" s="5"/>
      <c r="ACX51" s="5"/>
      <c r="ACY51" s="5"/>
      <c r="ACZ51" s="5"/>
      <c r="ADA51" s="5"/>
      <c r="ADB51" s="5"/>
      <c r="ADC51" s="5"/>
      <c r="ADD51" s="5"/>
      <c r="ADE51" s="5"/>
      <c r="ADF51" s="5"/>
      <c r="ADG51" s="5"/>
      <c r="ADH51" s="5"/>
      <c r="ADI51" s="5"/>
      <c r="ADJ51" s="5"/>
      <c r="ADK51" s="5"/>
      <c r="ADL51" s="5"/>
      <c r="ADM51" s="5"/>
      <c r="ADN51" s="5"/>
      <c r="ADO51" s="5"/>
      <c r="ADP51" s="5"/>
      <c r="ADQ51" s="5"/>
      <c r="ADR51" s="5"/>
      <c r="ADS51" s="5"/>
      <c r="ADT51" s="5"/>
      <c r="ADU51" s="5"/>
      <c r="ADV51" s="5"/>
      <c r="ADW51" s="5"/>
      <c r="ADX51" s="5"/>
      <c r="ADY51" s="5"/>
      <c r="ADZ51" s="5"/>
      <c r="AEA51" s="5"/>
      <c r="AEB51" s="5"/>
      <c r="AEC51" s="5"/>
      <c r="AED51" s="5"/>
      <c r="AEE51" s="5"/>
      <c r="AEF51" s="5"/>
      <c r="AEG51" s="5"/>
      <c r="AEH51" s="5"/>
      <c r="AEI51" s="5"/>
      <c r="AEJ51" s="5"/>
      <c r="AEK51" s="5"/>
      <c r="AEL51" s="5"/>
      <c r="AEM51" s="5"/>
      <c r="AEN51" s="5"/>
      <c r="AEO51" s="5"/>
      <c r="AEP51" s="5"/>
      <c r="AEQ51" s="5"/>
      <c r="AER51" s="5"/>
      <c r="AES51" s="5"/>
      <c r="AET51" s="5"/>
      <c r="AEU51" s="5"/>
      <c r="AEV51" s="5"/>
      <c r="AEW51" s="5"/>
      <c r="AEX51" s="5"/>
      <c r="AEY51" s="5"/>
      <c r="AEZ51" s="5"/>
      <c r="AFA51" s="5"/>
      <c r="AFB51" s="5"/>
      <c r="AFC51" s="5"/>
      <c r="AFD51" s="5"/>
      <c r="AFE51" s="5"/>
      <c r="AFF51" s="5"/>
      <c r="AFG51" s="5"/>
      <c r="AFH51" s="5"/>
      <c r="AFI51" s="5"/>
      <c r="AFJ51" s="5"/>
      <c r="AFK51" s="5"/>
      <c r="AFL51" s="5"/>
      <c r="AFM51" s="5"/>
      <c r="AFN51" s="5"/>
      <c r="AFO51" s="5"/>
      <c r="AFP51" s="5"/>
      <c r="AFQ51" s="5"/>
      <c r="AFR51" s="5"/>
      <c r="AFS51" s="5"/>
      <c r="AFT51" s="5"/>
      <c r="AFU51" s="5"/>
      <c r="AFV51" s="5"/>
      <c r="AFW51" s="5"/>
      <c r="AFX51" s="5"/>
      <c r="AFY51" s="5"/>
      <c r="AFZ51" s="5"/>
      <c r="AGA51" s="5"/>
      <c r="AGB51" s="5"/>
      <c r="AGC51" s="5"/>
      <c r="AGD51" s="5"/>
      <c r="AGE51" s="5"/>
      <c r="AGF51" s="5"/>
      <c r="AGG51" s="5"/>
      <c r="AGH51" s="5"/>
      <c r="AGI51" s="5"/>
      <c r="AGJ51" s="5"/>
      <c r="AGK51" s="5"/>
      <c r="AGL51" s="5"/>
      <c r="AGM51" s="5"/>
      <c r="AGN51" s="5"/>
      <c r="AGO51" s="5"/>
      <c r="AGP51" s="5"/>
      <c r="AGQ51" s="5"/>
      <c r="AGR51" s="5"/>
      <c r="AGS51" s="5"/>
      <c r="AGT51" s="5"/>
      <c r="AGU51" s="5"/>
      <c r="AGV51" s="5"/>
      <c r="AGW51" s="5"/>
      <c r="AGX51" s="5"/>
      <c r="AGY51" s="5"/>
      <c r="AGZ51" s="5"/>
      <c r="AHA51" s="5"/>
      <c r="AHB51" s="5"/>
      <c r="AHC51" s="5"/>
      <c r="AHD51" s="5"/>
      <c r="AHE51" s="5"/>
      <c r="AHF51" s="5"/>
      <c r="AHG51" s="5"/>
      <c r="AHH51" s="5"/>
      <c r="AHI51" s="5"/>
      <c r="AHJ51" s="5"/>
      <c r="AHK51" s="5"/>
      <c r="AHL51" s="5"/>
      <c r="AHM51" s="5"/>
      <c r="AHN51" s="5"/>
      <c r="AHO51" s="5"/>
      <c r="AHP51" s="5"/>
      <c r="AHQ51" s="5"/>
      <c r="AHR51" s="5"/>
      <c r="AHS51" s="5"/>
      <c r="AHT51" s="5"/>
      <c r="AHU51" s="5"/>
      <c r="AHV51" s="5"/>
      <c r="AHW51" s="5"/>
      <c r="AHX51" s="5"/>
      <c r="AHY51" s="5"/>
      <c r="AHZ51" s="5"/>
      <c r="AIA51" s="5"/>
      <c r="AIB51" s="5"/>
      <c r="AIC51" s="5"/>
      <c r="AID51" s="5"/>
      <c r="AIE51" s="5"/>
      <c r="AIF51" s="5"/>
      <c r="AIG51" s="5"/>
      <c r="AIH51" s="5"/>
      <c r="AII51" s="5"/>
      <c r="AIJ51" s="5"/>
      <c r="AIK51" s="5"/>
      <c r="AIL51" s="5"/>
      <c r="AIM51" s="5"/>
      <c r="AIN51" s="5"/>
      <c r="AIO51" s="5"/>
      <c r="AIP51" s="5"/>
      <c r="AIQ51" s="5"/>
      <c r="AIR51" s="5"/>
      <c r="AIS51" s="5"/>
      <c r="AIT51" s="5"/>
      <c r="AIU51" s="5"/>
      <c r="AIV51" s="5"/>
      <c r="AIW51" s="5"/>
      <c r="AIX51" s="5"/>
      <c r="AIY51" s="5"/>
      <c r="AIZ51" s="5"/>
      <c r="AJA51" s="5"/>
      <c r="AJB51" s="5"/>
      <c r="AJC51" s="5"/>
      <c r="AJD51" s="5"/>
      <c r="AJE51" s="5"/>
      <c r="AJF51" s="5"/>
      <c r="AJG51" s="5"/>
      <c r="AJH51" s="5"/>
      <c r="AJI51" s="5"/>
      <c r="AJJ51" s="5"/>
      <c r="AJK51" s="5"/>
      <c r="AJL51" s="5"/>
      <c r="AJM51" s="5"/>
      <c r="AJN51" s="5"/>
      <c r="AJO51" s="5"/>
      <c r="AJP51" s="5"/>
      <c r="AJQ51" s="5"/>
      <c r="AJR51" s="5"/>
      <c r="AJS51" s="5"/>
      <c r="AJT51" s="5"/>
      <c r="AJU51" s="5"/>
      <c r="AJV51" s="5"/>
      <c r="AJW51" s="5"/>
      <c r="AJX51" s="5"/>
      <c r="AJY51" s="5"/>
      <c r="AJZ51" s="5"/>
      <c r="AKA51" s="5"/>
      <c r="AKB51" s="5"/>
      <c r="AKC51" s="5"/>
      <c r="AKD51" s="5"/>
      <c r="AKE51" s="5"/>
      <c r="AKF51" s="5"/>
      <c r="AKG51" s="5"/>
      <c r="AKH51" s="5"/>
      <c r="AKI51" s="5"/>
      <c r="AKJ51" s="5"/>
      <c r="AKK51" s="5"/>
      <c r="AKL51" s="5"/>
      <c r="AKM51" s="5"/>
      <c r="AKN51" s="5"/>
      <c r="AKO51" s="5"/>
      <c r="AKP51" s="5"/>
      <c r="AKQ51" s="5"/>
      <c r="AKR51" s="5"/>
      <c r="AKS51" s="5"/>
      <c r="AKT51" s="5"/>
      <c r="AKU51" s="5"/>
      <c r="AKV51" s="5"/>
      <c r="AKW51" s="5"/>
      <c r="AKX51" s="5"/>
      <c r="AKY51" s="5"/>
      <c r="AKZ51" s="5"/>
      <c r="ALA51" s="5"/>
      <c r="ALB51" s="5"/>
      <c r="ALC51" s="5"/>
      <c r="ALD51" s="5"/>
      <c r="ALE51" s="5"/>
      <c r="ALF51" s="5"/>
      <c r="ALG51" s="5"/>
      <c r="ALH51" s="5"/>
      <c r="ALI51" s="5"/>
      <c r="ALJ51" s="5"/>
      <c r="ALK51" s="5"/>
      <c r="ALL51" s="5"/>
      <c r="ALM51" s="5"/>
      <c r="ALN51" s="5"/>
      <c r="ALO51" s="5"/>
      <c r="ALP51" s="5"/>
      <c r="ALQ51" s="5"/>
      <c r="ALR51" s="5"/>
      <c r="ALS51" s="5"/>
      <c r="ALT51" s="5"/>
    </row>
    <row r="52" spans="1:1008" ht="108" customHeight="1">
      <c r="A52" s="524"/>
      <c r="B52" s="572" t="s">
        <v>2000</v>
      </c>
      <c r="C52" s="554"/>
      <c r="D52" s="598"/>
      <c r="E52" s="598"/>
      <c r="F52" s="598"/>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5"/>
      <c r="NI52" s="5"/>
      <c r="NJ52" s="5"/>
      <c r="NK52" s="5"/>
      <c r="NL52" s="5"/>
      <c r="NM52" s="5"/>
      <c r="NN52" s="5"/>
      <c r="NO52" s="5"/>
      <c r="NP52" s="5"/>
      <c r="NQ52" s="5"/>
      <c r="NR52" s="5"/>
      <c r="NS52" s="5"/>
      <c r="NT52" s="5"/>
      <c r="NU52" s="5"/>
      <c r="NV52" s="5"/>
      <c r="NW52" s="5"/>
      <c r="NX52" s="5"/>
      <c r="NY52" s="5"/>
      <c r="NZ52" s="5"/>
      <c r="OA52" s="5"/>
      <c r="OB52" s="5"/>
      <c r="OC52" s="5"/>
      <c r="OD52" s="5"/>
      <c r="OE52" s="5"/>
      <c r="OF52" s="5"/>
      <c r="OG52" s="5"/>
      <c r="OH52" s="5"/>
      <c r="OI52" s="5"/>
      <c r="OJ52" s="5"/>
      <c r="OK52" s="5"/>
      <c r="OL52" s="5"/>
      <c r="OM52" s="5"/>
      <c r="ON52" s="5"/>
      <c r="OO52" s="5"/>
      <c r="OP52" s="5"/>
      <c r="OQ52" s="5"/>
      <c r="OR52" s="5"/>
      <c r="OS52" s="5"/>
      <c r="OT52" s="5"/>
      <c r="OU52" s="5"/>
      <c r="OV52" s="5"/>
      <c r="OW52" s="5"/>
      <c r="OX52" s="5"/>
      <c r="OY52" s="5"/>
      <c r="OZ52" s="5"/>
      <c r="PA52" s="5"/>
      <c r="PB52" s="5"/>
      <c r="PC52" s="5"/>
      <c r="PD52" s="5"/>
      <c r="PE52" s="5"/>
      <c r="PF52" s="5"/>
      <c r="PG52" s="5"/>
      <c r="PH52" s="5"/>
      <c r="PI52" s="5"/>
      <c r="PJ52" s="5"/>
      <c r="PK52" s="5"/>
      <c r="PL52" s="5"/>
      <c r="PM52" s="5"/>
      <c r="PN52" s="5"/>
      <c r="PO52" s="5"/>
      <c r="PP52" s="5"/>
      <c r="PQ52" s="5"/>
      <c r="PR52" s="5"/>
      <c r="PS52" s="5"/>
      <c r="PT52" s="5"/>
      <c r="PU52" s="5"/>
      <c r="PV52" s="5"/>
      <c r="PW52" s="5"/>
      <c r="PX52" s="5"/>
      <c r="PY52" s="5"/>
      <c r="PZ52" s="5"/>
      <c r="QA52" s="5"/>
      <c r="QB52" s="5"/>
      <c r="QC52" s="5"/>
      <c r="QD52" s="5"/>
      <c r="QE52" s="5"/>
      <c r="QF52" s="5"/>
      <c r="QG52" s="5"/>
      <c r="QH52" s="5"/>
      <c r="QI52" s="5"/>
      <c r="QJ52" s="5"/>
      <c r="QK52" s="5"/>
      <c r="QL52" s="5"/>
      <c r="QM52" s="5"/>
      <c r="QN52" s="5"/>
      <c r="QO52" s="5"/>
      <c r="QP52" s="5"/>
      <c r="QQ52" s="5"/>
      <c r="QR52" s="5"/>
      <c r="QS52" s="5"/>
      <c r="QT52" s="5"/>
      <c r="QU52" s="5"/>
      <c r="QV52" s="5"/>
      <c r="QW52" s="5"/>
      <c r="QX52" s="5"/>
      <c r="QY52" s="5"/>
      <c r="QZ52" s="5"/>
      <c r="RA52" s="5"/>
      <c r="RB52" s="5"/>
      <c r="RC52" s="5"/>
      <c r="RD52" s="5"/>
      <c r="RE52" s="5"/>
      <c r="RF52" s="5"/>
      <c r="RG52" s="5"/>
      <c r="RH52" s="5"/>
      <c r="RI52" s="5"/>
      <c r="RJ52" s="5"/>
      <c r="RK52" s="5"/>
      <c r="RL52" s="5"/>
      <c r="RM52" s="5"/>
      <c r="RN52" s="5"/>
      <c r="RO52" s="5"/>
      <c r="RP52" s="5"/>
      <c r="RQ52" s="5"/>
      <c r="RR52" s="5"/>
      <c r="RS52" s="5"/>
      <c r="RT52" s="5"/>
      <c r="RU52" s="5"/>
      <c r="RV52" s="5"/>
      <c r="RW52" s="5"/>
      <c r="RX52" s="5"/>
      <c r="RY52" s="5"/>
      <c r="RZ52" s="5"/>
      <c r="SA52" s="5"/>
      <c r="SB52" s="5"/>
      <c r="SC52" s="5"/>
      <c r="SD52" s="5"/>
      <c r="SE52" s="5"/>
      <c r="SF52" s="5"/>
      <c r="SG52" s="5"/>
      <c r="SH52" s="5"/>
      <c r="SI52" s="5"/>
      <c r="SJ52" s="5"/>
      <c r="SK52" s="5"/>
      <c r="SL52" s="5"/>
      <c r="SM52" s="5"/>
      <c r="SN52" s="5"/>
      <c r="SO52" s="5"/>
      <c r="SP52" s="5"/>
      <c r="SQ52" s="5"/>
      <c r="SR52" s="5"/>
      <c r="SS52" s="5"/>
      <c r="ST52" s="5"/>
      <c r="SU52" s="5"/>
      <c r="SV52" s="5"/>
      <c r="SW52" s="5"/>
      <c r="SX52" s="5"/>
      <c r="SY52" s="5"/>
      <c r="SZ52" s="5"/>
      <c r="TA52" s="5"/>
      <c r="TB52" s="5"/>
      <c r="TC52" s="5"/>
      <c r="TD52" s="5"/>
      <c r="TE52" s="5"/>
      <c r="TF52" s="5"/>
      <c r="TG52" s="5"/>
      <c r="TH52" s="5"/>
      <c r="TI52" s="5"/>
      <c r="TJ52" s="5"/>
      <c r="TK52" s="5"/>
      <c r="TL52" s="5"/>
      <c r="TM52" s="5"/>
      <c r="TN52" s="5"/>
      <c r="TO52" s="5"/>
      <c r="TP52" s="5"/>
      <c r="TQ52" s="5"/>
      <c r="TR52" s="5"/>
      <c r="TS52" s="5"/>
      <c r="TT52" s="5"/>
      <c r="TU52" s="5"/>
      <c r="TV52" s="5"/>
      <c r="TW52" s="5"/>
      <c r="TX52" s="5"/>
      <c r="TY52" s="5"/>
      <c r="TZ52" s="5"/>
      <c r="UA52" s="5"/>
      <c r="UB52" s="5"/>
      <c r="UC52" s="5"/>
      <c r="UD52" s="5"/>
      <c r="UE52" s="5"/>
      <c r="UF52" s="5"/>
      <c r="UG52" s="5"/>
      <c r="UH52" s="5"/>
      <c r="UI52" s="5"/>
      <c r="UJ52" s="5"/>
      <c r="UK52" s="5"/>
      <c r="UL52" s="5"/>
      <c r="UM52" s="5"/>
      <c r="UN52" s="5"/>
      <c r="UO52" s="5"/>
      <c r="UP52" s="5"/>
      <c r="UQ52" s="5"/>
      <c r="UR52" s="5"/>
      <c r="US52" s="5"/>
      <c r="UT52" s="5"/>
      <c r="UU52" s="5"/>
      <c r="UV52" s="5"/>
      <c r="UW52" s="5"/>
      <c r="UX52" s="5"/>
      <c r="UY52" s="5"/>
      <c r="UZ52" s="5"/>
      <c r="VA52" s="5"/>
      <c r="VB52" s="5"/>
      <c r="VC52" s="5"/>
      <c r="VD52" s="5"/>
      <c r="VE52" s="5"/>
      <c r="VF52" s="5"/>
      <c r="VG52" s="5"/>
      <c r="VH52" s="5"/>
      <c r="VI52" s="5"/>
      <c r="VJ52" s="5"/>
      <c r="VK52" s="5"/>
      <c r="VL52" s="5"/>
      <c r="VM52" s="5"/>
      <c r="VN52" s="5"/>
      <c r="VO52" s="5"/>
      <c r="VP52" s="5"/>
      <c r="VQ52" s="5"/>
      <c r="VR52" s="5"/>
      <c r="VS52" s="5"/>
      <c r="VT52" s="5"/>
      <c r="VU52" s="5"/>
      <c r="VV52" s="5"/>
      <c r="VW52" s="5"/>
      <c r="VX52" s="5"/>
      <c r="VY52" s="5"/>
      <c r="VZ52" s="5"/>
      <c r="WA52" s="5"/>
      <c r="WB52" s="5"/>
      <c r="WC52" s="5"/>
      <c r="WD52" s="5"/>
      <c r="WE52" s="5"/>
      <c r="WF52" s="5"/>
      <c r="WG52" s="5"/>
      <c r="WH52" s="5"/>
      <c r="WI52" s="5"/>
      <c r="WJ52" s="5"/>
      <c r="WK52" s="5"/>
      <c r="WL52" s="5"/>
      <c r="WM52" s="5"/>
      <c r="WN52" s="5"/>
      <c r="WO52" s="5"/>
      <c r="WP52" s="5"/>
      <c r="WQ52" s="5"/>
      <c r="WR52" s="5"/>
      <c r="WS52" s="5"/>
      <c r="WT52" s="5"/>
      <c r="WU52" s="5"/>
      <c r="WV52" s="5"/>
      <c r="WW52" s="5"/>
      <c r="WX52" s="5"/>
      <c r="WY52" s="5"/>
      <c r="WZ52" s="5"/>
      <c r="XA52" s="5"/>
      <c r="XB52" s="5"/>
      <c r="XC52" s="5"/>
      <c r="XD52" s="5"/>
      <c r="XE52" s="5"/>
      <c r="XF52" s="5"/>
      <c r="XG52" s="5"/>
      <c r="XH52" s="5"/>
      <c r="XI52" s="5"/>
      <c r="XJ52" s="5"/>
      <c r="XK52" s="5"/>
      <c r="XL52" s="5"/>
      <c r="XM52" s="5"/>
      <c r="XN52" s="5"/>
      <c r="XO52" s="5"/>
      <c r="XP52" s="5"/>
      <c r="XQ52" s="5"/>
      <c r="XR52" s="5"/>
      <c r="XS52" s="5"/>
      <c r="XT52" s="5"/>
      <c r="XU52" s="5"/>
      <c r="XV52" s="5"/>
      <c r="XW52" s="5"/>
      <c r="XX52" s="5"/>
      <c r="XY52" s="5"/>
      <c r="XZ52" s="5"/>
      <c r="YA52" s="5"/>
      <c r="YB52" s="5"/>
      <c r="YC52" s="5"/>
      <c r="YD52" s="5"/>
      <c r="YE52" s="5"/>
      <c r="YF52" s="5"/>
      <c r="YG52" s="5"/>
      <c r="YH52" s="5"/>
      <c r="YI52" s="5"/>
      <c r="YJ52" s="5"/>
      <c r="YK52" s="5"/>
      <c r="YL52" s="5"/>
      <c r="YM52" s="5"/>
      <c r="YN52" s="5"/>
      <c r="YO52" s="5"/>
      <c r="YP52" s="5"/>
      <c r="YQ52" s="5"/>
      <c r="YR52" s="5"/>
      <c r="YS52" s="5"/>
      <c r="YT52" s="5"/>
      <c r="YU52" s="5"/>
      <c r="YV52" s="5"/>
      <c r="YW52" s="5"/>
      <c r="YX52" s="5"/>
      <c r="YY52" s="5"/>
      <c r="YZ52" s="5"/>
      <c r="ZA52" s="5"/>
      <c r="ZB52" s="5"/>
      <c r="ZC52" s="5"/>
      <c r="ZD52" s="5"/>
      <c r="ZE52" s="5"/>
      <c r="ZF52" s="5"/>
      <c r="ZG52" s="5"/>
      <c r="ZH52" s="5"/>
      <c r="ZI52" s="5"/>
      <c r="ZJ52" s="5"/>
      <c r="ZK52" s="5"/>
      <c r="ZL52" s="5"/>
      <c r="ZM52" s="5"/>
      <c r="ZN52" s="5"/>
      <c r="ZO52" s="5"/>
      <c r="ZP52" s="5"/>
      <c r="ZQ52" s="5"/>
      <c r="ZR52" s="5"/>
      <c r="ZS52" s="5"/>
      <c r="ZT52" s="5"/>
      <c r="ZU52" s="5"/>
      <c r="ZV52" s="5"/>
      <c r="ZW52" s="5"/>
      <c r="ZX52" s="5"/>
      <c r="ZY52" s="5"/>
      <c r="ZZ52" s="5"/>
      <c r="AAA52" s="5"/>
      <c r="AAB52" s="5"/>
      <c r="AAC52" s="5"/>
      <c r="AAD52" s="5"/>
      <c r="AAE52" s="5"/>
      <c r="AAF52" s="5"/>
      <c r="AAG52" s="5"/>
      <c r="AAH52" s="5"/>
      <c r="AAI52" s="5"/>
      <c r="AAJ52" s="5"/>
      <c r="AAK52" s="5"/>
      <c r="AAL52" s="5"/>
      <c r="AAM52" s="5"/>
      <c r="AAN52" s="5"/>
      <c r="AAO52" s="5"/>
      <c r="AAP52" s="5"/>
      <c r="AAQ52" s="5"/>
      <c r="AAR52" s="5"/>
      <c r="AAS52" s="5"/>
      <c r="AAT52" s="5"/>
      <c r="AAU52" s="5"/>
      <c r="AAV52" s="5"/>
      <c r="AAW52" s="5"/>
      <c r="AAX52" s="5"/>
      <c r="AAY52" s="5"/>
      <c r="AAZ52" s="5"/>
      <c r="ABA52" s="5"/>
      <c r="ABB52" s="5"/>
      <c r="ABC52" s="5"/>
      <c r="ABD52" s="5"/>
      <c r="ABE52" s="5"/>
      <c r="ABF52" s="5"/>
      <c r="ABG52" s="5"/>
      <c r="ABH52" s="5"/>
      <c r="ABI52" s="5"/>
      <c r="ABJ52" s="5"/>
      <c r="ABK52" s="5"/>
      <c r="ABL52" s="5"/>
      <c r="ABM52" s="5"/>
      <c r="ABN52" s="5"/>
      <c r="ABO52" s="5"/>
      <c r="ABP52" s="5"/>
      <c r="ABQ52" s="5"/>
      <c r="ABR52" s="5"/>
      <c r="ABS52" s="5"/>
      <c r="ABT52" s="5"/>
      <c r="ABU52" s="5"/>
      <c r="ABV52" s="5"/>
      <c r="ABW52" s="5"/>
      <c r="ABX52" s="5"/>
      <c r="ABY52" s="5"/>
      <c r="ABZ52" s="5"/>
      <c r="ACA52" s="5"/>
      <c r="ACB52" s="5"/>
      <c r="ACC52" s="5"/>
      <c r="ACD52" s="5"/>
      <c r="ACE52" s="5"/>
      <c r="ACF52" s="5"/>
      <c r="ACG52" s="5"/>
      <c r="ACH52" s="5"/>
      <c r="ACI52" s="5"/>
      <c r="ACJ52" s="5"/>
      <c r="ACK52" s="5"/>
      <c r="ACL52" s="5"/>
      <c r="ACM52" s="5"/>
      <c r="ACN52" s="5"/>
      <c r="ACO52" s="5"/>
      <c r="ACP52" s="5"/>
      <c r="ACQ52" s="5"/>
      <c r="ACR52" s="5"/>
      <c r="ACS52" s="5"/>
      <c r="ACT52" s="5"/>
      <c r="ACU52" s="5"/>
      <c r="ACV52" s="5"/>
      <c r="ACW52" s="5"/>
      <c r="ACX52" s="5"/>
      <c r="ACY52" s="5"/>
      <c r="ACZ52" s="5"/>
      <c r="ADA52" s="5"/>
      <c r="ADB52" s="5"/>
      <c r="ADC52" s="5"/>
      <c r="ADD52" s="5"/>
      <c r="ADE52" s="5"/>
      <c r="ADF52" s="5"/>
      <c r="ADG52" s="5"/>
      <c r="ADH52" s="5"/>
      <c r="ADI52" s="5"/>
      <c r="ADJ52" s="5"/>
      <c r="ADK52" s="5"/>
      <c r="ADL52" s="5"/>
      <c r="ADM52" s="5"/>
      <c r="ADN52" s="5"/>
      <c r="ADO52" s="5"/>
      <c r="ADP52" s="5"/>
      <c r="ADQ52" s="5"/>
      <c r="ADR52" s="5"/>
      <c r="ADS52" s="5"/>
      <c r="ADT52" s="5"/>
      <c r="ADU52" s="5"/>
      <c r="ADV52" s="5"/>
      <c r="ADW52" s="5"/>
      <c r="ADX52" s="5"/>
      <c r="ADY52" s="5"/>
      <c r="ADZ52" s="5"/>
      <c r="AEA52" s="5"/>
      <c r="AEB52" s="5"/>
      <c r="AEC52" s="5"/>
      <c r="AED52" s="5"/>
      <c r="AEE52" s="5"/>
      <c r="AEF52" s="5"/>
      <c r="AEG52" s="5"/>
      <c r="AEH52" s="5"/>
      <c r="AEI52" s="5"/>
      <c r="AEJ52" s="5"/>
      <c r="AEK52" s="5"/>
      <c r="AEL52" s="5"/>
      <c r="AEM52" s="5"/>
      <c r="AEN52" s="5"/>
      <c r="AEO52" s="5"/>
      <c r="AEP52" s="5"/>
      <c r="AEQ52" s="5"/>
      <c r="AER52" s="5"/>
      <c r="AES52" s="5"/>
      <c r="AET52" s="5"/>
      <c r="AEU52" s="5"/>
      <c r="AEV52" s="5"/>
      <c r="AEW52" s="5"/>
      <c r="AEX52" s="5"/>
      <c r="AEY52" s="5"/>
      <c r="AEZ52" s="5"/>
      <c r="AFA52" s="5"/>
      <c r="AFB52" s="5"/>
      <c r="AFC52" s="5"/>
      <c r="AFD52" s="5"/>
      <c r="AFE52" s="5"/>
      <c r="AFF52" s="5"/>
      <c r="AFG52" s="5"/>
      <c r="AFH52" s="5"/>
      <c r="AFI52" s="5"/>
      <c r="AFJ52" s="5"/>
      <c r="AFK52" s="5"/>
      <c r="AFL52" s="5"/>
      <c r="AFM52" s="5"/>
      <c r="AFN52" s="5"/>
      <c r="AFO52" s="5"/>
      <c r="AFP52" s="5"/>
      <c r="AFQ52" s="5"/>
      <c r="AFR52" s="5"/>
      <c r="AFS52" s="5"/>
      <c r="AFT52" s="5"/>
      <c r="AFU52" s="5"/>
      <c r="AFV52" s="5"/>
      <c r="AFW52" s="5"/>
      <c r="AFX52" s="5"/>
      <c r="AFY52" s="5"/>
      <c r="AFZ52" s="5"/>
      <c r="AGA52" s="5"/>
      <c r="AGB52" s="5"/>
      <c r="AGC52" s="5"/>
      <c r="AGD52" s="5"/>
      <c r="AGE52" s="5"/>
      <c r="AGF52" s="5"/>
      <c r="AGG52" s="5"/>
      <c r="AGH52" s="5"/>
      <c r="AGI52" s="5"/>
      <c r="AGJ52" s="5"/>
      <c r="AGK52" s="5"/>
      <c r="AGL52" s="5"/>
      <c r="AGM52" s="5"/>
      <c r="AGN52" s="5"/>
      <c r="AGO52" s="5"/>
      <c r="AGP52" s="5"/>
      <c r="AGQ52" s="5"/>
      <c r="AGR52" s="5"/>
      <c r="AGS52" s="5"/>
      <c r="AGT52" s="5"/>
      <c r="AGU52" s="5"/>
      <c r="AGV52" s="5"/>
      <c r="AGW52" s="5"/>
      <c r="AGX52" s="5"/>
      <c r="AGY52" s="5"/>
      <c r="AGZ52" s="5"/>
      <c r="AHA52" s="5"/>
      <c r="AHB52" s="5"/>
      <c r="AHC52" s="5"/>
      <c r="AHD52" s="5"/>
      <c r="AHE52" s="5"/>
      <c r="AHF52" s="5"/>
      <c r="AHG52" s="5"/>
      <c r="AHH52" s="5"/>
      <c r="AHI52" s="5"/>
      <c r="AHJ52" s="5"/>
      <c r="AHK52" s="5"/>
      <c r="AHL52" s="5"/>
      <c r="AHM52" s="5"/>
      <c r="AHN52" s="5"/>
      <c r="AHO52" s="5"/>
      <c r="AHP52" s="5"/>
      <c r="AHQ52" s="5"/>
      <c r="AHR52" s="5"/>
      <c r="AHS52" s="5"/>
      <c r="AHT52" s="5"/>
      <c r="AHU52" s="5"/>
      <c r="AHV52" s="5"/>
      <c r="AHW52" s="5"/>
      <c r="AHX52" s="5"/>
      <c r="AHY52" s="5"/>
      <c r="AHZ52" s="5"/>
      <c r="AIA52" s="5"/>
      <c r="AIB52" s="5"/>
      <c r="AIC52" s="5"/>
      <c r="AID52" s="5"/>
      <c r="AIE52" s="5"/>
      <c r="AIF52" s="5"/>
      <c r="AIG52" s="5"/>
      <c r="AIH52" s="5"/>
      <c r="AII52" s="5"/>
      <c r="AIJ52" s="5"/>
      <c r="AIK52" s="5"/>
      <c r="AIL52" s="5"/>
      <c r="AIM52" s="5"/>
      <c r="AIN52" s="5"/>
      <c r="AIO52" s="5"/>
      <c r="AIP52" s="5"/>
      <c r="AIQ52" s="5"/>
      <c r="AIR52" s="5"/>
      <c r="AIS52" s="5"/>
      <c r="AIT52" s="5"/>
      <c r="AIU52" s="5"/>
      <c r="AIV52" s="5"/>
      <c r="AIW52" s="5"/>
      <c r="AIX52" s="5"/>
      <c r="AIY52" s="5"/>
      <c r="AIZ52" s="5"/>
      <c r="AJA52" s="5"/>
      <c r="AJB52" s="5"/>
      <c r="AJC52" s="5"/>
      <c r="AJD52" s="5"/>
      <c r="AJE52" s="5"/>
      <c r="AJF52" s="5"/>
      <c r="AJG52" s="5"/>
      <c r="AJH52" s="5"/>
      <c r="AJI52" s="5"/>
      <c r="AJJ52" s="5"/>
      <c r="AJK52" s="5"/>
      <c r="AJL52" s="5"/>
      <c r="AJM52" s="5"/>
      <c r="AJN52" s="5"/>
      <c r="AJO52" s="5"/>
      <c r="AJP52" s="5"/>
      <c r="AJQ52" s="5"/>
      <c r="AJR52" s="5"/>
      <c r="AJS52" s="5"/>
      <c r="AJT52" s="5"/>
      <c r="AJU52" s="5"/>
      <c r="AJV52" s="5"/>
      <c r="AJW52" s="5"/>
      <c r="AJX52" s="5"/>
      <c r="AJY52" s="5"/>
      <c r="AJZ52" s="5"/>
      <c r="AKA52" s="5"/>
      <c r="AKB52" s="5"/>
      <c r="AKC52" s="5"/>
      <c r="AKD52" s="5"/>
      <c r="AKE52" s="5"/>
      <c r="AKF52" s="5"/>
      <c r="AKG52" s="5"/>
      <c r="AKH52" s="5"/>
      <c r="AKI52" s="5"/>
      <c r="AKJ52" s="5"/>
      <c r="AKK52" s="5"/>
      <c r="AKL52" s="5"/>
      <c r="AKM52" s="5"/>
      <c r="AKN52" s="5"/>
      <c r="AKO52" s="5"/>
      <c r="AKP52" s="5"/>
      <c r="AKQ52" s="5"/>
      <c r="AKR52" s="5"/>
      <c r="AKS52" s="5"/>
      <c r="AKT52" s="5"/>
      <c r="AKU52" s="5"/>
      <c r="AKV52" s="5"/>
      <c r="AKW52" s="5"/>
      <c r="AKX52" s="5"/>
      <c r="AKY52" s="5"/>
      <c r="AKZ52" s="5"/>
      <c r="ALA52" s="5"/>
      <c r="ALB52" s="5"/>
      <c r="ALC52" s="5"/>
      <c r="ALD52" s="5"/>
      <c r="ALE52" s="5"/>
      <c r="ALF52" s="5"/>
      <c r="ALG52" s="5"/>
      <c r="ALH52" s="5"/>
      <c r="ALI52" s="5"/>
      <c r="ALJ52" s="5"/>
      <c r="ALK52" s="5"/>
      <c r="ALL52" s="5"/>
      <c r="ALM52" s="5"/>
      <c r="ALN52" s="5"/>
      <c r="ALO52" s="5"/>
      <c r="ALP52" s="5"/>
      <c r="ALQ52" s="5"/>
      <c r="ALR52" s="5"/>
      <c r="ALS52" s="5"/>
      <c r="ALT52" s="5"/>
    </row>
    <row r="53" spans="1:1008" s="472" customFormat="1">
      <c r="A53" s="528"/>
      <c r="B53" s="568" t="s">
        <v>361</v>
      </c>
      <c r="C53" s="530" t="s">
        <v>114</v>
      </c>
      <c r="D53" s="440">
        <v>5</v>
      </c>
      <c r="E53" s="440"/>
      <c r="F53" s="440">
        <f>D53*E53</f>
        <v>0</v>
      </c>
    </row>
    <row r="54" spans="1:1008">
      <c r="A54" s="521" t="str">
        <f>$A$47&amp;(RIGHT(A51,1)+1)</f>
        <v>D.3.3</v>
      </c>
      <c r="B54" s="573" t="s">
        <v>362</v>
      </c>
      <c r="C54" s="570"/>
      <c r="D54" s="571"/>
      <c r="E54" s="571"/>
      <c r="F54" s="571"/>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c r="NM54" s="5"/>
      <c r="NN54" s="5"/>
      <c r="NO54" s="5"/>
      <c r="NP54" s="5"/>
      <c r="NQ54" s="5"/>
      <c r="NR54" s="5"/>
      <c r="NS54" s="5"/>
      <c r="NT54" s="5"/>
      <c r="NU54" s="5"/>
      <c r="NV54" s="5"/>
      <c r="NW54" s="5"/>
      <c r="NX54" s="5"/>
      <c r="NY54" s="5"/>
      <c r="NZ54" s="5"/>
      <c r="OA54" s="5"/>
      <c r="OB54" s="5"/>
      <c r="OC54" s="5"/>
      <c r="OD54" s="5"/>
      <c r="OE54" s="5"/>
      <c r="OF54" s="5"/>
      <c r="OG54" s="5"/>
      <c r="OH54" s="5"/>
      <c r="OI54" s="5"/>
      <c r="OJ54" s="5"/>
      <c r="OK54" s="5"/>
      <c r="OL54" s="5"/>
      <c r="OM54" s="5"/>
      <c r="ON54" s="5"/>
      <c r="OO54" s="5"/>
      <c r="OP54" s="5"/>
      <c r="OQ54" s="5"/>
      <c r="OR54" s="5"/>
      <c r="OS54" s="5"/>
      <c r="OT54" s="5"/>
      <c r="OU54" s="5"/>
      <c r="OV54" s="5"/>
      <c r="OW54" s="5"/>
      <c r="OX54" s="5"/>
      <c r="OY54" s="5"/>
      <c r="OZ54" s="5"/>
      <c r="PA54" s="5"/>
      <c r="PB54" s="5"/>
      <c r="PC54" s="5"/>
      <c r="PD54" s="5"/>
      <c r="PE54" s="5"/>
      <c r="PF54" s="5"/>
      <c r="PG54" s="5"/>
      <c r="PH54" s="5"/>
      <c r="PI54" s="5"/>
      <c r="PJ54" s="5"/>
      <c r="PK54" s="5"/>
      <c r="PL54" s="5"/>
      <c r="PM54" s="5"/>
      <c r="PN54" s="5"/>
      <c r="PO54" s="5"/>
      <c r="PP54" s="5"/>
      <c r="PQ54" s="5"/>
      <c r="PR54" s="5"/>
      <c r="PS54" s="5"/>
      <c r="PT54" s="5"/>
      <c r="PU54" s="5"/>
      <c r="PV54" s="5"/>
      <c r="PW54" s="5"/>
      <c r="PX54" s="5"/>
      <c r="PY54" s="5"/>
      <c r="PZ54" s="5"/>
      <c r="QA54" s="5"/>
      <c r="QB54" s="5"/>
      <c r="QC54" s="5"/>
      <c r="QD54" s="5"/>
      <c r="QE54" s="5"/>
      <c r="QF54" s="5"/>
      <c r="QG54" s="5"/>
      <c r="QH54" s="5"/>
      <c r="QI54" s="5"/>
      <c r="QJ54" s="5"/>
      <c r="QK54" s="5"/>
      <c r="QL54" s="5"/>
      <c r="QM54" s="5"/>
      <c r="QN54" s="5"/>
      <c r="QO54" s="5"/>
      <c r="QP54" s="5"/>
      <c r="QQ54" s="5"/>
      <c r="QR54" s="5"/>
      <c r="QS54" s="5"/>
      <c r="QT54" s="5"/>
      <c r="QU54" s="5"/>
      <c r="QV54" s="5"/>
      <c r="QW54" s="5"/>
      <c r="QX54" s="5"/>
      <c r="QY54" s="5"/>
      <c r="QZ54" s="5"/>
      <c r="RA54" s="5"/>
      <c r="RB54" s="5"/>
      <c r="RC54" s="5"/>
      <c r="RD54" s="5"/>
      <c r="RE54" s="5"/>
      <c r="RF54" s="5"/>
      <c r="RG54" s="5"/>
      <c r="RH54" s="5"/>
      <c r="RI54" s="5"/>
      <c r="RJ54" s="5"/>
      <c r="RK54" s="5"/>
      <c r="RL54" s="5"/>
      <c r="RM54" s="5"/>
      <c r="RN54" s="5"/>
      <c r="RO54" s="5"/>
      <c r="RP54" s="5"/>
      <c r="RQ54" s="5"/>
      <c r="RR54" s="5"/>
      <c r="RS54" s="5"/>
      <c r="RT54" s="5"/>
      <c r="RU54" s="5"/>
      <c r="RV54" s="5"/>
      <c r="RW54" s="5"/>
      <c r="RX54" s="5"/>
      <c r="RY54" s="5"/>
      <c r="RZ54" s="5"/>
      <c r="SA54" s="5"/>
      <c r="SB54" s="5"/>
      <c r="SC54" s="5"/>
      <c r="SD54" s="5"/>
      <c r="SE54" s="5"/>
      <c r="SF54" s="5"/>
      <c r="SG54" s="5"/>
      <c r="SH54" s="5"/>
      <c r="SI54" s="5"/>
      <c r="SJ54" s="5"/>
      <c r="SK54" s="5"/>
      <c r="SL54" s="5"/>
      <c r="SM54" s="5"/>
      <c r="SN54" s="5"/>
      <c r="SO54" s="5"/>
      <c r="SP54" s="5"/>
      <c r="SQ54" s="5"/>
      <c r="SR54" s="5"/>
      <c r="SS54" s="5"/>
      <c r="ST54" s="5"/>
      <c r="SU54" s="5"/>
      <c r="SV54" s="5"/>
      <c r="SW54" s="5"/>
      <c r="SX54" s="5"/>
      <c r="SY54" s="5"/>
      <c r="SZ54" s="5"/>
      <c r="TA54" s="5"/>
      <c r="TB54" s="5"/>
      <c r="TC54" s="5"/>
      <c r="TD54" s="5"/>
      <c r="TE54" s="5"/>
      <c r="TF54" s="5"/>
      <c r="TG54" s="5"/>
      <c r="TH54" s="5"/>
      <c r="TI54" s="5"/>
      <c r="TJ54" s="5"/>
      <c r="TK54" s="5"/>
      <c r="TL54" s="5"/>
      <c r="TM54" s="5"/>
      <c r="TN54" s="5"/>
      <c r="TO54" s="5"/>
      <c r="TP54" s="5"/>
      <c r="TQ54" s="5"/>
      <c r="TR54" s="5"/>
      <c r="TS54" s="5"/>
      <c r="TT54" s="5"/>
      <c r="TU54" s="5"/>
      <c r="TV54" s="5"/>
      <c r="TW54" s="5"/>
      <c r="TX54" s="5"/>
      <c r="TY54" s="5"/>
      <c r="TZ54" s="5"/>
      <c r="UA54" s="5"/>
      <c r="UB54" s="5"/>
      <c r="UC54" s="5"/>
      <c r="UD54" s="5"/>
      <c r="UE54" s="5"/>
      <c r="UF54" s="5"/>
      <c r="UG54" s="5"/>
      <c r="UH54" s="5"/>
      <c r="UI54" s="5"/>
      <c r="UJ54" s="5"/>
      <c r="UK54" s="5"/>
      <c r="UL54" s="5"/>
      <c r="UM54" s="5"/>
      <c r="UN54" s="5"/>
      <c r="UO54" s="5"/>
      <c r="UP54" s="5"/>
      <c r="UQ54" s="5"/>
      <c r="UR54" s="5"/>
      <c r="US54" s="5"/>
      <c r="UT54" s="5"/>
      <c r="UU54" s="5"/>
      <c r="UV54" s="5"/>
      <c r="UW54" s="5"/>
      <c r="UX54" s="5"/>
      <c r="UY54" s="5"/>
      <c r="UZ54" s="5"/>
      <c r="VA54" s="5"/>
      <c r="VB54" s="5"/>
      <c r="VC54" s="5"/>
      <c r="VD54" s="5"/>
      <c r="VE54" s="5"/>
      <c r="VF54" s="5"/>
      <c r="VG54" s="5"/>
      <c r="VH54" s="5"/>
      <c r="VI54" s="5"/>
      <c r="VJ54" s="5"/>
      <c r="VK54" s="5"/>
      <c r="VL54" s="5"/>
      <c r="VM54" s="5"/>
      <c r="VN54" s="5"/>
      <c r="VO54" s="5"/>
      <c r="VP54" s="5"/>
      <c r="VQ54" s="5"/>
      <c r="VR54" s="5"/>
      <c r="VS54" s="5"/>
      <c r="VT54" s="5"/>
      <c r="VU54" s="5"/>
      <c r="VV54" s="5"/>
      <c r="VW54" s="5"/>
      <c r="VX54" s="5"/>
      <c r="VY54" s="5"/>
      <c r="VZ54" s="5"/>
      <c r="WA54" s="5"/>
      <c r="WB54" s="5"/>
      <c r="WC54" s="5"/>
      <c r="WD54" s="5"/>
      <c r="WE54" s="5"/>
      <c r="WF54" s="5"/>
      <c r="WG54" s="5"/>
      <c r="WH54" s="5"/>
      <c r="WI54" s="5"/>
      <c r="WJ54" s="5"/>
      <c r="WK54" s="5"/>
      <c r="WL54" s="5"/>
      <c r="WM54" s="5"/>
      <c r="WN54" s="5"/>
      <c r="WO54" s="5"/>
      <c r="WP54" s="5"/>
      <c r="WQ54" s="5"/>
      <c r="WR54" s="5"/>
      <c r="WS54" s="5"/>
      <c r="WT54" s="5"/>
      <c r="WU54" s="5"/>
      <c r="WV54" s="5"/>
      <c r="WW54" s="5"/>
      <c r="WX54" s="5"/>
      <c r="WY54" s="5"/>
      <c r="WZ54" s="5"/>
      <c r="XA54" s="5"/>
      <c r="XB54" s="5"/>
      <c r="XC54" s="5"/>
      <c r="XD54" s="5"/>
      <c r="XE54" s="5"/>
      <c r="XF54" s="5"/>
      <c r="XG54" s="5"/>
      <c r="XH54" s="5"/>
      <c r="XI54" s="5"/>
      <c r="XJ54" s="5"/>
      <c r="XK54" s="5"/>
      <c r="XL54" s="5"/>
      <c r="XM54" s="5"/>
      <c r="XN54" s="5"/>
      <c r="XO54" s="5"/>
      <c r="XP54" s="5"/>
      <c r="XQ54" s="5"/>
      <c r="XR54" s="5"/>
      <c r="XS54" s="5"/>
      <c r="XT54" s="5"/>
      <c r="XU54" s="5"/>
      <c r="XV54" s="5"/>
      <c r="XW54" s="5"/>
      <c r="XX54" s="5"/>
      <c r="XY54" s="5"/>
      <c r="XZ54" s="5"/>
      <c r="YA54" s="5"/>
      <c r="YB54" s="5"/>
      <c r="YC54" s="5"/>
      <c r="YD54" s="5"/>
      <c r="YE54" s="5"/>
      <c r="YF54" s="5"/>
      <c r="YG54" s="5"/>
      <c r="YH54" s="5"/>
      <c r="YI54" s="5"/>
      <c r="YJ54" s="5"/>
      <c r="YK54" s="5"/>
      <c r="YL54" s="5"/>
      <c r="YM54" s="5"/>
      <c r="YN54" s="5"/>
      <c r="YO54" s="5"/>
      <c r="YP54" s="5"/>
      <c r="YQ54" s="5"/>
      <c r="YR54" s="5"/>
      <c r="YS54" s="5"/>
      <c r="YT54" s="5"/>
      <c r="YU54" s="5"/>
      <c r="YV54" s="5"/>
      <c r="YW54" s="5"/>
      <c r="YX54" s="5"/>
      <c r="YY54" s="5"/>
      <c r="YZ54" s="5"/>
      <c r="ZA54" s="5"/>
      <c r="ZB54" s="5"/>
      <c r="ZC54" s="5"/>
      <c r="ZD54" s="5"/>
      <c r="ZE54" s="5"/>
      <c r="ZF54" s="5"/>
      <c r="ZG54" s="5"/>
      <c r="ZH54" s="5"/>
      <c r="ZI54" s="5"/>
      <c r="ZJ54" s="5"/>
      <c r="ZK54" s="5"/>
      <c r="ZL54" s="5"/>
      <c r="ZM54" s="5"/>
      <c r="ZN54" s="5"/>
      <c r="ZO54" s="5"/>
      <c r="ZP54" s="5"/>
      <c r="ZQ54" s="5"/>
      <c r="ZR54" s="5"/>
      <c r="ZS54" s="5"/>
      <c r="ZT54" s="5"/>
      <c r="ZU54" s="5"/>
      <c r="ZV54" s="5"/>
      <c r="ZW54" s="5"/>
      <c r="ZX54" s="5"/>
      <c r="ZY54" s="5"/>
      <c r="ZZ54" s="5"/>
      <c r="AAA54" s="5"/>
      <c r="AAB54" s="5"/>
      <c r="AAC54" s="5"/>
      <c r="AAD54" s="5"/>
      <c r="AAE54" s="5"/>
      <c r="AAF54" s="5"/>
      <c r="AAG54" s="5"/>
      <c r="AAH54" s="5"/>
      <c r="AAI54" s="5"/>
      <c r="AAJ54" s="5"/>
      <c r="AAK54" s="5"/>
      <c r="AAL54" s="5"/>
      <c r="AAM54" s="5"/>
      <c r="AAN54" s="5"/>
      <c r="AAO54" s="5"/>
      <c r="AAP54" s="5"/>
      <c r="AAQ54" s="5"/>
      <c r="AAR54" s="5"/>
      <c r="AAS54" s="5"/>
      <c r="AAT54" s="5"/>
      <c r="AAU54" s="5"/>
      <c r="AAV54" s="5"/>
      <c r="AAW54" s="5"/>
      <c r="AAX54" s="5"/>
      <c r="AAY54" s="5"/>
      <c r="AAZ54" s="5"/>
      <c r="ABA54" s="5"/>
      <c r="ABB54" s="5"/>
      <c r="ABC54" s="5"/>
      <c r="ABD54" s="5"/>
      <c r="ABE54" s="5"/>
      <c r="ABF54" s="5"/>
      <c r="ABG54" s="5"/>
      <c r="ABH54" s="5"/>
      <c r="ABI54" s="5"/>
      <c r="ABJ54" s="5"/>
      <c r="ABK54" s="5"/>
      <c r="ABL54" s="5"/>
      <c r="ABM54" s="5"/>
      <c r="ABN54" s="5"/>
      <c r="ABO54" s="5"/>
      <c r="ABP54" s="5"/>
      <c r="ABQ54" s="5"/>
      <c r="ABR54" s="5"/>
      <c r="ABS54" s="5"/>
      <c r="ABT54" s="5"/>
      <c r="ABU54" s="5"/>
      <c r="ABV54" s="5"/>
      <c r="ABW54" s="5"/>
      <c r="ABX54" s="5"/>
      <c r="ABY54" s="5"/>
      <c r="ABZ54" s="5"/>
      <c r="ACA54" s="5"/>
      <c r="ACB54" s="5"/>
      <c r="ACC54" s="5"/>
      <c r="ACD54" s="5"/>
      <c r="ACE54" s="5"/>
      <c r="ACF54" s="5"/>
      <c r="ACG54" s="5"/>
      <c r="ACH54" s="5"/>
      <c r="ACI54" s="5"/>
      <c r="ACJ54" s="5"/>
      <c r="ACK54" s="5"/>
      <c r="ACL54" s="5"/>
      <c r="ACM54" s="5"/>
      <c r="ACN54" s="5"/>
      <c r="ACO54" s="5"/>
      <c r="ACP54" s="5"/>
      <c r="ACQ54" s="5"/>
      <c r="ACR54" s="5"/>
      <c r="ACS54" s="5"/>
      <c r="ACT54" s="5"/>
      <c r="ACU54" s="5"/>
      <c r="ACV54" s="5"/>
      <c r="ACW54" s="5"/>
      <c r="ACX54" s="5"/>
      <c r="ACY54" s="5"/>
      <c r="ACZ54" s="5"/>
      <c r="ADA54" s="5"/>
      <c r="ADB54" s="5"/>
      <c r="ADC54" s="5"/>
      <c r="ADD54" s="5"/>
      <c r="ADE54" s="5"/>
      <c r="ADF54" s="5"/>
      <c r="ADG54" s="5"/>
      <c r="ADH54" s="5"/>
      <c r="ADI54" s="5"/>
      <c r="ADJ54" s="5"/>
      <c r="ADK54" s="5"/>
      <c r="ADL54" s="5"/>
      <c r="ADM54" s="5"/>
      <c r="ADN54" s="5"/>
      <c r="ADO54" s="5"/>
      <c r="ADP54" s="5"/>
      <c r="ADQ54" s="5"/>
      <c r="ADR54" s="5"/>
      <c r="ADS54" s="5"/>
      <c r="ADT54" s="5"/>
      <c r="ADU54" s="5"/>
      <c r="ADV54" s="5"/>
      <c r="ADW54" s="5"/>
      <c r="ADX54" s="5"/>
      <c r="ADY54" s="5"/>
      <c r="ADZ54" s="5"/>
      <c r="AEA54" s="5"/>
      <c r="AEB54" s="5"/>
      <c r="AEC54" s="5"/>
      <c r="AED54" s="5"/>
      <c r="AEE54" s="5"/>
      <c r="AEF54" s="5"/>
      <c r="AEG54" s="5"/>
      <c r="AEH54" s="5"/>
      <c r="AEI54" s="5"/>
      <c r="AEJ54" s="5"/>
      <c r="AEK54" s="5"/>
      <c r="AEL54" s="5"/>
      <c r="AEM54" s="5"/>
      <c r="AEN54" s="5"/>
      <c r="AEO54" s="5"/>
      <c r="AEP54" s="5"/>
      <c r="AEQ54" s="5"/>
      <c r="AER54" s="5"/>
      <c r="AES54" s="5"/>
      <c r="AET54" s="5"/>
      <c r="AEU54" s="5"/>
      <c r="AEV54" s="5"/>
      <c r="AEW54" s="5"/>
      <c r="AEX54" s="5"/>
      <c r="AEY54" s="5"/>
      <c r="AEZ54" s="5"/>
      <c r="AFA54" s="5"/>
      <c r="AFB54" s="5"/>
      <c r="AFC54" s="5"/>
      <c r="AFD54" s="5"/>
      <c r="AFE54" s="5"/>
      <c r="AFF54" s="5"/>
      <c r="AFG54" s="5"/>
      <c r="AFH54" s="5"/>
      <c r="AFI54" s="5"/>
      <c r="AFJ54" s="5"/>
      <c r="AFK54" s="5"/>
      <c r="AFL54" s="5"/>
      <c r="AFM54" s="5"/>
      <c r="AFN54" s="5"/>
      <c r="AFO54" s="5"/>
      <c r="AFP54" s="5"/>
      <c r="AFQ54" s="5"/>
      <c r="AFR54" s="5"/>
      <c r="AFS54" s="5"/>
      <c r="AFT54" s="5"/>
      <c r="AFU54" s="5"/>
      <c r="AFV54" s="5"/>
      <c r="AFW54" s="5"/>
      <c r="AFX54" s="5"/>
      <c r="AFY54" s="5"/>
      <c r="AFZ54" s="5"/>
      <c r="AGA54" s="5"/>
      <c r="AGB54" s="5"/>
      <c r="AGC54" s="5"/>
      <c r="AGD54" s="5"/>
      <c r="AGE54" s="5"/>
      <c r="AGF54" s="5"/>
      <c r="AGG54" s="5"/>
      <c r="AGH54" s="5"/>
      <c r="AGI54" s="5"/>
      <c r="AGJ54" s="5"/>
      <c r="AGK54" s="5"/>
      <c r="AGL54" s="5"/>
      <c r="AGM54" s="5"/>
      <c r="AGN54" s="5"/>
      <c r="AGO54" s="5"/>
      <c r="AGP54" s="5"/>
      <c r="AGQ54" s="5"/>
      <c r="AGR54" s="5"/>
      <c r="AGS54" s="5"/>
      <c r="AGT54" s="5"/>
      <c r="AGU54" s="5"/>
      <c r="AGV54" s="5"/>
      <c r="AGW54" s="5"/>
      <c r="AGX54" s="5"/>
      <c r="AGY54" s="5"/>
      <c r="AGZ54" s="5"/>
      <c r="AHA54" s="5"/>
      <c r="AHB54" s="5"/>
      <c r="AHC54" s="5"/>
      <c r="AHD54" s="5"/>
      <c r="AHE54" s="5"/>
      <c r="AHF54" s="5"/>
      <c r="AHG54" s="5"/>
      <c r="AHH54" s="5"/>
      <c r="AHI54" s="5"/>
      <c r="AHJ54" s="5"/>
      <c r="AHK54" s="5"/>
      <c r="AHL54" s="5"/>
      <c r="AHM54" s="5"/>
      <c r="AHN54" s="5"/>
      <c r="AHO54" s="5"/>
      <c r="AHP54" s="5"/>
      <c r="AHQ54" s="5"/>
      <c r="AHR54" s="5"/>
      <c r="AHS54" s="5"/>
      <c r="AHT54" s="5"/>
      <c r="AHU54" s="5"/>
      <c r="AHV54" s="5"/>
      <c r="AHW54" s="5"/>
      <c r="AHX54" s="5"/>
      <c r="AHY54" s="5"/>
      <c r="AHZ54" s="5"/>
      <c r="AIA54" s="5"/>
      <c r="AIB54" s="5"/>
      <c r="AIC54" s="5"/>
      <c r="AID54" s="5"/>
      <c r="AIE54" s="5"/>
      <c r="AIF54" s="5"/>
      <c r="AIG54" s="5"/>
      <c r="AIH54" s="5"/>
      <c r="AII54" s="5"/>
      <c r="AIJ54" s="5"/>
      <c r="AIK54" s="5"/>
      <c r="AIL54" s="5"/>
      <c r="AIM54" s="5"/>
      <c r="AIN54" s="5"/>
      <c r="AIO54" s="5"/>
      <c r="AIP54" s="5"/>
      <c r="AIQ54" s="5"/>
      <c r="AIR54" s="5"/>
      <c r="AIS54" s="5"/>
      <c r="AIT54" s="5"/>
      <c r="AIU54" s="5"/>
      <c r="AIV54" s="5"/>
      <c r="AIW54" s="5"/>
      <c r="AIX54" s="5"/>
      <c r="AIY54" s="5"/>
      <c r="AIZ54" s="5"/>
      <c r="AJA54" s="5"/>
      <c r="AJB54" s="5"/>
      <c r="AJC54" s="5"/>
      <c r="AJD54" s="5"/>
      <c r="AJE54" s="5"/>
      <c r="AJF54" s="5"/>
      <c r="AJG54" s="5"/>
      <c r="AJH54" s="5"/>
      <c r="AJI54" s="5"/>
      <c r="AJJ54" s="5"/>
      <c r="AJK54" s="5"/>
      <c r="AJL54" s="5"/>
      <c r="AJM54" s="5"/>
      <c r="AJN54" s="5"/>
      <c r="AJO54" s="5"/>
      <c r="AJP54" s="5"/>
      <c r="AJQ54" s="5"/>
      <c r="AJR54" s="5"/>
      <c r="AJS54" s="5"/>
      <c r="AJT54" s="5"/>
      <c r="AJU54" s="5"/>
      <c r="AJV54" s="5"/>
      <c r="AJW54" s="5"/>
      <c r="AJX54" s="5"/>
      <c r="AJY54" s="5"/>
      <c r="AJZ54" s="5"/>
      <c r="AKA54" s="5"/>
      <c r="AKB54" s="5"/>
      <c r="AKC54" s="5"/>
      <c r="AKD54" s="5"/>
      <c r="AKE54" s="5"/>
      <c r="AKF54" s="5"/>
      <c r="AKG54" s="5"/>
      <c r="AKH54" s="5"/>
      <c r="AKI54" s="5"/>
      <c r="AKJ54" s="5"/>
      <c r="AKK54" s="5"/>
      <c r="AKL54" s="5"/>
      <c r="AKM54" s="5"/>
      <c r="AKN54" s="5"/>
      <c r="AKO54" s="5"/>
      <c r="AKP54" s="5"/>
      <c r="AKQ54" s="5"/>
      <c r="AKR54" s="5"/>
      <c r="AKS54" s="5"/>
      <c r="AKT54" s="5"/>
      <c r="AKU54" s="5"/>
      <c r="AKV54" s="5"/>
      <c r="AKW54" s="5"/>
      <c r="AKX54" s="5"/>
      <c r="AKY54" s="5"/>
      <c r="AKZ54" s="5"/>
      <c r="ALA54" s="5"/>
      <c r="ALB54" s="5"/>
      <c r="ALC54" s="5"/>
      <c r="ALD54" s="5"/>
      <c r="ALE54" s="5"/>
      <c r="ALF54" s="5"/>
      <c r="ALG54" s="5"/>
      <c r="ALH54" s="5"/>
      <c r="ALI54" s="5"/>
      <c r="ALJ54" s="5"/>
      <c r="ALK54" s="5"/>
      <c r="ALL54" s="5"/>
      <c r="ALM54" s="5"/>
      <c r="ALN54" s="5"/>
      <c r="ALO54" s="5"/>
      <c r="ALP54" s="5"/>
      <c r="ALQ54" s="5"/>
      <c r="ALR54" s="5"/>
      <c r="ALS54" s="5"/>
      <c r="ALT54" s="5"/>
    </row>
    <row r="55" spans="1:1008" ht="60.75" customHeight="1">
      <c r="A55" s="524"/>
      <c r="B55" s="572" t="s">
        <v>2001</v>
      </c>
      <c r="C55" s="554"/>
      <c r="D55" s="598"/>
      <c r="E55" s="598"/>
      <c r="F55" s="598"/>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5"/>
      <c r="NH55" s="5"/>
      <c r="NI55" s="5"/>
      <c r="NJ55" s="5"/>
      <c r="NK55" s="5"/>
      <c r="NL55" s="5"/>
      <c r="NM55" s="5"/>
      <c r="NN55" s="5"/>
      <c r="NO55" s="5"/>
      <c r="NP55" s="5"/>
      <c r="NQ55" s="5"/>
      <c r="NR55" s="5"/>
      <c r="NS55" s="5"/>
      <c r="NT55" s="5"/>
      <c r="NU55" s="5"/>
      <c r="NV55" s="5"/>
      <c r="NW55" s="5"/>
      <c r="NX55" s="5"/>
      <c r="NY55" s="5"/>
      <c r="NZ55" s="5"/>
      <c r="OA55" s="5"/>
      <c r="OB55" s="5"/>
      <c r="OC55" s="5"/>
      <c r="OD55" s="5"/>
      <c r="OE55" s="5"/>
      <c r="OF55" s="5"/>
      <c r="OG55" s="5"/>
      <c r="OH55" s="5"/>
      <c r="OI55" s="5"/>
      <c r="OJ55" s="5"/>
      <c r="OK55" s="5"/>
      <c r="OL55" s="5"/>
      <c r="OM55" s="5"/>
      <c r="ON55" s="5"/>
      <c r="OO55" s="5"/>
      <c r="OP55" s="5"/>
      <c r="OQ55" s="5"/>
      <c r="OR55" s="5"/>
      <c r="OS55" s="5"/>
      <c r="OT55" s="5"/>
      <c r="OU55" s="5"/>
      <c r="OV55" s="5"/>
      <c r="OW55" s="5"/>
      <c r="OX55" s="5"/>
      <c r="OY55" s="5"/>
      <c r="OZ55" s="5"/>
      <c r="PA55" s="5"/>
      <c r="PB55" s="5"/>
      <c r="PC55" s="5"/>
      <c r="PD55" s="5"/>
      <c r="PE55" s="5"/>
      <c r="PF55" s="5"/>
      <c r="PG55" s="5"/>
      <c r="PH55" s="5"/>
      <c r="PI55" s="5"/>
      <c r="PJ55" s="5"/>
      <c r="PK55" s="5"/>
      <c r="PL55" s="5"/>
      <c r="PM55" s="5"/>
      <c r="PN55" s="5"/>
      <c r="PO55" s="5"/>
      <c r="PP55" s="5"/>
      <c r="PQ55" s="5"/>
      <c r="PR55" s="5"/>
      <c r="PS55" s="5"/>
      <c r="PT55" s="5"/>
      <c r="PU55" s="5"/>
      <c r="PV55" s="5"/>
      <c r="PW55" s="5"/>
      <c r="PX55" s="5"/>
      <c r="PY55" s="5"/>
      <c r="PZ55" s="5"/>
      <c r="QA55" s="5"/>
      <c r="QB55" s="5"/>
      <c r="QC55" s="5"/>
      <c r="QD55" s="5"/>
      <c r="QE55" s="5"/>
      <c r="QF55" s="5"/>
      <c r="QG55" s="5"/>
      <c r="QH55" s="5"/>
      <c r="QI55" s="5"/>
      <c r="QJ55" s="5"/>
      <c r="QK55" s="5"/>
      <c r="QL55" s="5"/>
      <c r="QM55" s="5"/>
      <c r="QN55" s="5"/>
      <c r="QO55" s="5"/>
      <c r="QP55" s="5"/>
      <c r="QQ55" s="5"/>
      <c r="QR55" s="5"/>
      <c r="QS55" s="5"/>
      <c r="QT55" s="5"/>
      <c r="QU55" s="5"/>
      <c r="QV55" s="5"/>
      <c r="QW55" s="5"/>
      <c r="QX55" s="5"/>
      <c r="QY55" s="5"/>
      <c r="QZ55" s="5"/>
      <c r="RA55" s="5"/>
      <c r="RB55" s="5"/>
      <c r="RC55" s="5"/>
      <c r="RD55" s="5"/>
      <c r="RE55" s="5"/>
      <c r="RF55" s="5"/>
      <c r="RG55" s="5"/>
      <c r="RH55" s="5"/>
      <c r="RI55" s="5"/>
      <c r="RJ55" s="5"/>
      <c r="RK55" s="5"/>
      <c r="RL55" s="5"/>
      <c r="RM55" s="5"/>
      <c r="RN55" s="5"/>
      <c r="RO55" s="5"/>
      <c r="RP55" s="5"/>
      <c r="RQ55" s="5"/>
      <c r="RR55" s="5"/>
      <c r="RS55" s="5"/>
      <c r="RT55" s="5"/>
      <c r="RU55" s="5"/>
      <c r="RV55" s="5"/>
      <c r="RW55" s="5"/>
      <c r="RX55" s="5"/>
      <c r="RY55" s="5"/>
      <c r="RZ55" s="5"/>
      <c r="SA55" s="5"/>
      <c r="SB55" s="5"/>
      <c r="SC55" s="5"/>
      <c r="SD55" s="5"/>
      <c r="SE55" s="5"/>
      <c r="SF55" s="5"/>
      <c r="SG55" s="5"/>
      <c r="SH55" s="5"/>
      <c r="SI55" s="5"/>
      <c r="SJ55" s="5"/>
      <c r="SK55" s="5"/>
      <c r="SL55" s="5"/>
      <c r="SM55" s="5"/>
      <c r="SN55" s="5"/>
      <c r="SO55" s="5"/>
      <c r="SP55" s="5"/>
      <c r="SQ55" s="5"/>
      <c r="SR55" s="5"/>
      <c r="SS55" s="5"/>
      <c r="ST55" s="5"/>
      <c r="SU55" s="5"/>
      <c r="SV55" s="5"/>
      <c r="SW55" s="5"/>
      <c r="SX55" s="5"/>
      <c r="SY55" s="5"/>
      <c r="SZ55" s="5"/>
      <c r="TA55" s="5"/>
      <c r="TB55" s="5"/>
      <c r="TC55" s="5"/>
      <c r="TD55" s="5"/>
      <c r="TE55" s="5"/>
      <c r="TF55" s="5"/>
      <c r="TG55" s="5"/>
      <c r="TH55" s="5"/>
      <c r="TI55" s="5"/>
      <c r="TJ55" s="5"/>
      <c r="TK55" s="5"/>
      <c r="TL55" s="5"/>
      <c r="TM55" s="5"/>
      <c r="TN55" s="5"/>
      <c r="TO55" s="5"/>
      <c r="TP55" s="5"/>
      <c r="TQ55" s="5"/>
      <c r="TR55" s="5"/>
      <c r="TS55" s="5"/>
      <c r="TT55" s="5"/>
      <c r="TU55" s="5"/>
      <c r="TV55" s="5"/>
      <c r="TW55" s="5"/>
      <c r="TX55" s="5"/>
      <c r="TY55" s="5"/>
      <c r="TZ55" s="5"/>
      <c r="UA55" s="5"/>
      <c r="UB55" s="5"/>
      <c r="UC55" s="5"/>
      <c r="UD55" s="5"/>
      <c r="UE55" s="5"/>
      <c r="UF55" s="5"/>
      <c r="UG55" s="5"/>
      <c r="UH55" s="5"/>
      <c r="UI55" s="5"/>
      <c r="UJ55" s="5"/>
      <c r="UK55" s="5"/>
      <c r="UL55" s="5"/>
      <c r="UM55" s="5"/>
      <c r="UN55" s="5"/>
      <c r="UO55" s="5"/>
      <c r="UP55" s="5"/>
      <c r="UQ55" s="5"/>
      <c r="UR55" s="5"/>
      <c r="US55" s="5"/>
      <c r="UT55" s="5"/>
      <c r="UU55" s="5"/>
      <c r="UV55" s="5"/>
      <c r="UW55" s="5"/>
      <c r="UX55" s="5"/>
      <c r="UY55" s="5"/>
      <c r="UZ55" s="5"/>
      <c r="VA55" s="5"/>
      <c r="VB55" s="5"/>
      <c r="VC55" s="5"/>
      <c r="VD55" s="5"/>
      <c r="VE55" s="5"/>
      <c r="VF55" s="5"/>
      <c r="VG55" s="5"/>
      <c r="VH55" s="5"/>
      <c r="VI55" s="5"/>
      <c r="VJ55" s="5"/>
      <c r="VK55" s="5"/>
      <c r="VL55" s="5"/>
      <c r="VM55" s="5"/>
      <c r="VN55" s="5"/>
      <c r="VO55" s="5"/>
      <c r="VP55" s="5"/>
      <c r="VQ55" s="5"/>
      <c r="VR55" s="5"/>
      <c r="VS55" s="5"/>
      <c r="VT55" s="5"/>
      <c r="VU55" s="5"/>
      <c r="VV55" s="5"/>
      <c r="VW55" s="5"/>
      <c r="VX55" s="5"/>
      <c r="VY55" s="5"/>
      <c r="VZ55" s="5"/>
      <c r="WA55" s="5"/>
      <c r="WB55" s="5"/>
      <c r="WC55" s="5"/>
      <c r="WD55" s="5"/>
      <c r="WE55" s="5"/>
      <c r="WF55" s="5"/>
      <c r="WG55" s="5"/>
      <c r="WH55" s="5"/>
      <c r="WI55" s="5"/>
      <c r="WJ55" s="5"/>
      <c r="WK55" s="5"/>
      <c r="WL55" s="5"/>
      <c r="WM55" s="5"/>
      <c r="WN55" s="5"/>
      <c r="WO55" s="5"/>
      <c r="WP55" s="5"/>
      <c r="WQ55" s="5"/>
      <c r="WR55" s="5"/>
      <c r="WS55" s="5"/>
      <c r="WT55" s="5"/>
      <c r="WU55" s="5"/>
      <c r="WV55" s="5"/>
      <c r="WW55" s="5"/>
      <c r="WX55" s="5"/>
      <c r="WY55" s="5"/>
      <c r="WZ55" s="5"/>
      <c r="XA55" s="5"/>
      <c r="XB55" s="5"/>
      <c r="XC55" s="5"/>
      <c r="XD55" s="5"/>
      <c r="XE55" s="5"/>
      <c r="XF55" s="5"/>
      <c r="XG55" s="5"/>
      <c r="XH55" s="5"/>
      <c r="XI55" s="5"/>
      <c r="XJ55" s="5"/>
      <c r="XK55" s="5"/>
      <c r="XL55" s="5"/>
      <c r="XM55" s="5"/>
      <c r="XN55" s="5"/>
      <c r="XO55" s="5"/>
      <c r="XP55" s="5"/>
      <c r="XQ55" s="5"/>
      <c r="XR55" s="5"/>
      <c r="XS55" s="5"/>
      <c r="XT55" s="5"/>
      <c r="XU55" s="5"/>
      <c r="XV55" s="5"/>
      <c r="XW55" s="5"/>
      <c r="XX55" s="5"/>
      <c r="XY55" s="5"/>
      <c r="XZ55" s="5"/>
      <c r="YA55" s="5"/>
      <c r="YB55" s="5"/>
      <c r="YC55" s="5"/>
      <c r="YD55" s="5"/>
      <c r="YE55" s="5"/>
      <c r="YF55" s="5"/>
      <c r="YG55" s="5"/>
      <c r="YH55" s="5"/>
      <c r="YI55" s="5"/>
      <c r="YJ55" s="5"/>
      <c r="YK55" s="5"/>
      <c r="YL55" s="5"/>
      <c r="YM55" s="5"/>
      <c r="YN55" s="5"/>
      <c r="YO55" s="5"/>
      <c r="YP55" s="5"/>
      <c r="YQ55" s="5"/>
      <c r="YR55" s="5"/>
      <c r="YS55" s="5"/>
      <c r="YT55" s="5"/>
      <c r="YU55" s="5"/>
      <c r="YV55" s="5"/>
      <c r="YW55" s="5"/>
      <c r="YX55" s="5"/>
      <c r="YY55" s="5"/>
      <c r="YZ55" s="5"/>
      <c r="ZA55" s="5"/>
      <c r="ZB55" s="5"/>
      <c r="ZC55" s="5"/>
      <c r="ZD55" s="5"/>
      <c r="ZE55" s="5"/>
      <c r="ZF55" s="5"/>
      <c r="ZG55" s="5"/>
      <c r="ZH55" s="5"/>
      <c r="ZI55" s="5"/>
      <c r="ZJ55" s="5"/>
      <c r="ZK55" s="5"/>
      <c r="ZL55" s="5"/>
      <c r="ZM55" s="5"/>
      <c r="ZN55" s="5"/>
      <c r="ZO55" s="5"/>
      <c r="ZP55" s="5"/>
      <c r="ZQ55" s="5"/>
      <c r="ZR55" s="5"/>
      <c r="ZS55" s="5"/>
      <c r="ZT55" s="5"/>
      <c r="ZU55" s="5"/>
      <c r="ZV55" s="5"/>
      <c r="ZW55" s="5"/>
      <c r="ZX55" s="5"/>
      <c r="ZY55" s="5"/>
      <c r="ZZ55" s="5"/>
      <c r="AAA55" s="5"/>
      <c r="AAB55" s="5"/>
      <c r="AAC55" s="5"/>
      <c r="AAD55" s="5"/>
      <c r="AAE55" s="5"/>
      <c r="AAF55" s="5"/>
      <c r="AAG55" s="5"/>
      <c r="AAH55" s="5"/>
      <c r="AAI55" s="5"/>
      <c r="AAJ55" s="5"/>
      <c r="AAK55" s="5"/>
      <c r="AAL55" s="5"/>
      <c r="AAM55" s="5"/>
      <c r="AAN55" s="5"/>
      <c r="AAO55" s="5"/>
      <c r="AAP55" s="5"/>
      <c r="AAQ55" s="5"/>
      <c r="AAR55" s="5"/>
      <c r="AAS55" s="5"/>
      <c r="AAT55" s="5"/>
      <c r="AAU55" s="5"/>
      <c r="AAV55" s="5"/>
      <c r="AAW55" s="5"/>
      <c r="AAX55" s="5"/>
      <c r="AAY55" s="5"/>
      <c r="AAZ55" s="5"/>
      <c r="ABA55" s="5"/>
      <c r="ABB55" s="5"/>
      <c r="ABC55" s="5"/>
      <c r="ABD55" s="5"/>
      <c r="ABE55" s="5"/>
      <c r="ABF55" s="5"/>
      <c r="ABG55" s="5"/>
      <c r="ABH55" s="5"/>
      <c r="ABI55" s="5"/>
      <c r="ABJ55" s="5"/>
      <c r="ABK55" s="5"/>
      <c r="ABL55" s="5"/>
      <c r="ABM55" s="5"/>
      <c r="ABN55" s="5"/>
      <c r="ABO55" s="5"/>
      <c r="ABP55" s="5"/>
      <c r="ABQ55" s="5"/>
      <c r="ABR55" s="5"/>
      <c r="ABS55" s="5"/>
      <c r="ABT55" s="5"/>
      <c r="ABU55" s="5"/>
      <c r="ABV55" s="5"/>
      <c r="ABW55" s="5"/>
      <c r="ABX55" s="5"/>
      <c r="ABY55" s="5"/>
      <c r="ABZ55" s="5"/>
      <c r="ACA55" s="5"/>
      <c r="ACB55" s="5"/>
      <c r="ACC55" s="5"/>
      <c r="ACD55" s="5"/>
      <c r="ACE55" s="5"/>
      <c r="ACF55" s="5"/>
      <c r="ACG55" s="5"/>
      <c r="ACH55" s="5"/>
      <c r="ACI55" s="5"/>
      <c r="ACJ55" s="5"/>
      <c r="ACK55" s="5"/>
      <c r="ACL55" s="5"/>
      <c r="ACM55" s="5"/>
      <c r="ACN55" s="5"/>
      <c r="ACO55" s="5"/>
      <c r="ACP55" s="5"/>
      <c r="ACQ55" s="5"/>
      <c r="ACR55" s="5"/>
      <c r="ACS55" s="5"/>
      <c r="ACT55" s="5"/>
      <c r="ACU55" s="5"/>
      <c r="ACV55" s="5"/>
      <c r="ACW55" s="5"/>
      <c r="ACX55" s="5"/>
      <c r="ACY55" s="5"/>
      <c r="ACZ55" s="5"/>
      <c r="ADA55" s="5"/>
      <c r="ADB55" s="5"/>
      <c r="ADC55" s="5"/>
      <c r="ADD55" s="5"/>
      <c r="ADE55" s="5"/>
      <c r="ADF55" s="5"/>
      <c r="ADG55" s="5"/>
      <c r="ADH55" s="5"/>
      <c r="ADI55" s="5"/>
      <c r="ADJ55" s="5"/>
      <c r="ADK55" s="5"/>
      <c r="ADL55" s="5"/>
      <c r="ADM55" s="5"/>
      <c r="ADN55" s="5"/>
      <c r="ADO55" s="5"/>
      <c r="ADP55" s="5"/>
      <c r="ADQ55" s="5"/>
      <c r="ADR55" s="5"/>
      <c r="ADS55" s="5"/>
      <c r="ADT55" s="5"/>
      <c r="ADU55" s="5"/>
      <c r="ADV55" s="5"/>
      <c r="ADW55" s="5"/>
      <c r="ADX55" s="5"/>
      <c r="ADY55" s="5"/>
      <c r="ADZ55" s="5"/>
      <c r="AEA55" s="5"/>
      <c r="AEB55" s="5"/>
      <c r="AEC55" s="5"/>
      <c r="AED55" s="5"/>
      <c r="AEE55" s="5"/>
      <c r="AEF55" s="5"/>
      <c r="AEG55" s="5"/>
      <c r="AEH55" s="5"/>
      <c r="AEI55" s="5"/>
      <c r="AEJ55" s="5"/>
      <c r="AEK55" s="5"/>
      <c r="AEL55" s="5"/>
      <c r="AEM55" s="5"/>
      <c r="AEN55" s="5"/>
      <c r="AEO55" s="5"/>
      <c r="AEP55" s="5"/>
      <c r="AEQ55" s="5"/>
      <c r="AER55" s="5"/>
      <c r="AES55" s="5"/>
      <c r="AET55" s="5"/>
      <c r="AEU55" s="5"/>
      <c r="AEV55" s="5"/>
      <c r="AEW55" s="5"/>
      <c r="AEX55" s="5"/>
      <c r="AEY55" s="5"/>
      <c r="AEZ55" s="5"/>
      <c r="AFA55" s="5"/>
      <c r="AFB55" s="5"/>
      <c r="AFC55" s="5"/>
      <c r="AFD55" s="5"/>
      <c r="AFE55" s="5"/>
      <c r="AFF55" s="5"/>
      <c r="AFG55" s="5"/>
      <c r="AFH55" s="5"/>
      <c r="AFI55" s="5"/>
      <c r="AFJ55" s="5"/>
      <c r="AFK55" s="5"/>
      <c r="AFL55" s="5"/>
      <c r="AFM55" s="5"/>
      <c r="AFN55" s="5"/>
      <c r="AFO55" s="5"/>
      <c r="AFP55" s="5"/>
      <c r="AFQ55" s="5"/>
      <c r="AFR55" s="5"/>
      <c r="AFS55" s="5"/>
      <c r="AFT55" s="5"/>
      <c r="AFU55" s="5"/>
      <c r="AFV55" s="5"/>
      <c r="AFW55" s="5"/>
      <c r="AFX55" s="5"/>
      <c r="AFY55" s="5"/>
      <c r="AFZ55" s="5"/>
      <c r="AGA55" s="5"/>
      <c r="AGB55" s="5"/>
      <c r="AGC55" s="5"/>
      <c r="AGD55" s="5"/>
      <c r="AGE55" s="5"/>
      <c r="AGF55" s="5"/>
      <c r="AGG55" s="5"/>
      <c r="AGH55" s="5"/>
      <c r="AGI55" s="5"/>
      <c r="AGJ55" s="5"/>
      <c r="AGK55" s="5"/>
      <c r="AGL55" s="5"/>
      <c r="AGM55" s="5"/>
      <c r="AGN55" s="5"/>
      <c r="AGO55" s="5"/>
      <c r="AGP55" s="5"/>
      <c r="AGQ55" s="5"/>
      <c r="AGR55" s="5"/>
      <c r="AGS55" s="5"/>
      <c r="AGT55" s="5"/>
      <c r="AGU55" s="5"/>
      <c r="AGV55" s="5"/>
      <c r="AGW55" s="5"/>
      <c r="AGX55" s="5"/>
      <c r="AGY55" s="5"/>
      <c r="AGZ55" s="5"/>
      <c r="AHA55" s="5"/>
      <c r="AHB55" s="5"/>
      <c r="AHC55" s="5"/>
      <c r="AHD55" s="5"/>
      <c r="AHE55" s="5"/>
      <c r="AHF55" s="5"/>
      <c r="AHG55" s="5"/>
      <c r="AHH55" s="5"/>
      <c r="AHI55" s="5"/>
      <c r="AHJ55" s="5"/>
      <c r="AHK55" s="5"/>
      <c r="AHL55" s="5"/>
      <c r="AHM55" s="5"/>
      <c r="AHN55" s="5"/>
      <c r="AHO55" s="5"/>
      <c r="AHP55" s="5"/>
      <c r="AHQ55" s="5"/>
      <c r="AHR55" s="5"/>
      <c r="AHS55" s="5"/>
      <c r="AHT55" s="5"/>
      <c r="AHU55" s="5"/>
      <c r="AHV55" s="5"/>
      <c r="AHW55" s="5"/>
      <c r="AHX55" s="5"/>
      <c r="AHY55" s="5"/>
      <c r="AHZ55" s="5"/>
      <c r="AIA55" s="5"/>
      <c r="AIB55" s="5"/>
      <c r="AIC55" s="5"/>
      <c r="AID55" s="5"/>
      <c r="AIE55" s="5"/>
      <c r="AIF55" s="5"/>
      <c r="AIG55" s="5"/>
      <c r="AIH55" s="5"/>
      <c r="AII55" s="5"/>
      <c r="AIJ55" s="5"/>
      <c r="AIK55" s="5"/>
      <c r="AIL55" s="5"/>
      <c r="AIM55" s="5"/>
      <c r="AIN55" s="5"/>
      <c r="AIO55" s="5"/>
      <c r="AIP55" s="5"/>
      <c r="AIQ55" s="5"/>
      <c r="AIR55" s="5"/>
      <c r="AIS55" s="5"/>
      <c r="AIT55" s="5"/>
      <c r="AIU55" s="5"/>
      <c r="AIV55" s="5"/>
      <c r="AIW55" s="5"/>
      <c r="AIX55" s="5"/>
      <c r="AIY55" s="5"/>
      <c r="AIZ55" s="5"/>
      <c r="AJA55" s="5"/>
      <c r="AJB55" s="5"/>
      <c r="AJC55" s="5"/>
      <c r="AJD55" s="5"/>
      <c r="AJE55" s="5"/>
      <c r="AJF55" s="5"/>
      <c r="AJG55" s="5"/>
      <c r="AJH55" s="5"/>
      <c r="AJI55" s="5"/>
      <c r="AJJ55" s="5"/>
      <c r="AJK55" s="5"/>
      <c r="AJL55" s="5"/>
      <c r="AJM55" s="5"/>
      <c r="AJN55" s="5"/>
      <c r="AJO55" s="5"/>
      <c r="AJP55" s="5"/>
      <c r="AJQ55" s="5"/>
      <c r="AJR55" s="5"/>
      <c r="AJS55" s="5"/>
      <c r="AJT55" s="5"/>
      <c r="AJU55" s="5"/>
      <c r="AJV55" s="5"/>
      <c r="AJW55" s="5"/>
      <c r="AJX55" s="5"/>
      <c r="AJY55" s="5"/>
      <c r="AJZ55" s="5"/>
      <c r="AKA55" s="5"/>
      <c r="AKB55" s="5"/>
      <c r="AKC55" s="5"/>
      <c r="AKD55" s="5"/>
      <c r="AKE55" s="5"/>
      <c r="AKF55" s="5"/>
      <c r="AKG55" s="5"/>
      <c r="AKH55" s="5"/>
      <c r="AKI55" s="5"/>
      <c r="AKJ55" s="5"/>
      <c r="AKK55" s="5"/>
      <c r="AKL55" s="5"/>
      <c r="AKM55" s="5"/>
      <c r="AKN55" s="5"/>
      <c r="AKO55" s="5"/>
      <c r="AKP55" s="5"/>
      <c r="AKQ55" s="5"/>
      <c r="AKR55" s="5"/>
      <c r="AKS55" s="5"/>
      <c r="AKT55" s="5"/>
      <c r="AKU55" s="5"/>
      <c r="AKV55" s="5"/>
      <c r="AKW55" s="5"/>
      <c r="AKX55" s="5"/>
      <c r="AKY55" s="5"/>
      <c r="AKZ55" s="5"/>
      <c r="ALA55" s="5"/>
      <c r="ALB55" s="5"/>
      <c r="ALC55" s="5"/>
      <c r="ALD55" s="5"/>
      <c r="ALE55" s="5"/>
      <c r="ALF55" s="5"/>
      <c r="ALG55" s="5"/>
      <c r="ALH55" s="5"/>
      <c r="ALI55" s="5"/>
      <c r="ALJ55" s="5"/>
      <c r="ALK55" s="5"/>
      <c r="ALL55" s="5"/>
      <c r="ALM55" s="5"/>
      <c r="ALN55" s="5"/>
      <c r="ALO55" s="5"/>
      <c r="ALP55" s="5"/>
      <c r="ALQ55" s="5"/>
      <c r="ALR55" s="5"/>
      <c r="ALS55" s="5"/>
      <c r="ALT55" s="5"/>
    </row>
    <row r="56" spans="1:1008" s="472" customFormat="1" ht="12" customHeight="1">
      <c r="A56" s="528"/>
      <c r="B56" s="568" t="s">
        <v>361</v>
      </c>
      <c r="C56" s="530" t="s">
        <v>114</v>
      </c>
      <c r="D56" s="440">
        <v>4</v>
      </c>
      <c r="E56" s="440"/>
      <c r="F56" s="440">
        <f>D56*E56</f>
        <v>0</v>
      </c>
    </row>
    <row r="57" spans="1:1008">
      <c r="A57" s="521" t="str">
        <f>$A$47&amp;(RIGHT(A54,1)+1)</f>
        <v>D.3.4</v>
      </c>
      <c r="B57" s="573" t="s">
        <v>365</v>
      </c>
      <c r="C57" s="570"/>
      <c r="D57" s="571"/>
      <c r="E57" s="571"/>
      <c r="F57" s="571"/>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5"/>
      <c r="NI57" s="5"/>
      <c r="NJ57" s="5"/>
      <c r="NK57" s="5"/>
      <c r="NL57" s="5"/>
      <c r="NM57" s="5"/>
      <c r="NN57" s="5"/>
      <c r="NO57" s="5"/>
      <c r="NP57" s="5"/>
      <c r="NQ57" s="5"/>
      <c r="NR57" s="5"/>
      <c r="NS57" s="5"/>
      <c r="NT57" s="5"/>
      <c r="NU57" s="5"/>
      <c r="NV57" s="5"/>
      <c r="NW57" s="5"/>
      <c r="NX57" s="5"/>
      <c r="NY57" s="5"/>
      <c r="NZ57" s="5"/>
      <c r="OA57" s="5"/>
      <c r="OB57" s="5"/>
      <c r="OC57" s="5"/>
      <c r="OD57" s="5"/>
      <c r="OE57" s="5"/>
      <c r="OF57" s="5"/>
      <c r="OG57" s="5"/>
      <c r="OH57" s="5"/>
      <c r="OI57" s="5"/>
      <c r="OJ57" s="5"/>
      <c r="OK57" s="5"/>
      <c r="OL57" s="5"/>
      <c r="OM57" s="5"/>
      <c r="ON57" s="5"/>
      <c r="OO57" s="5"/>
      <c r="OP57" s="5"/>
      <c r="OQ57" s="5"/>
      <c r="OR57" s="5"/>
      <c r="OS57" s="5"/>
      <c r="OT57" s="5"/>
      <c r="OU57" s="5"/>
      <c r="OV57" s="5"/>
      <c r="OW57" s="5"/>
      <c r="OX57" s="5"/>
      <c r="OY57" s="5"/>
      <c r="OZ57" s="5"/>
      <c r="PA57" s="5"/>
      <c r="PB57" s="5"/>
      <c r="PC57" s="5"/>
      <c r="PD57" s="5"/>
      <c r="PE57" s="5"/>
      <c r="PF57" s="5"/>
      <c r="PG57" s="5"/>
      <c r="PH57" s="5"/>
      <c r="PI57" s="5"/>
      <c r="PJ57" s="5"/>
      <c r="PK57" s="5"/>
      <c r="PL57" s="5"/>
      <c r="PM57" s="5"/>
      <c r="PN57" s="5"/>
      <c r="PO57" s="5"/>
      <c r="PP57" s="5"/>
      <c r="PQ57" s="5"/>
      <c r="PR57" s="5"/>
      <c r="PS57" s="5"/>
      <c r="PT57" s="5"/>
      <c r="PU57" s="5"/>
      <c r="PV57" s="5"/>
      <c r="PW57" s="5"/>
      <c r="PX57" s="5"/>
      <c r="PY57" s="5"/>
      <c r="PZ57" s="5"/>
      <c r="QA57" s="5"/>
      <c r="QB57" s="5"/>
      <c r="QC57" s="5"/>
      <c r="QD57" s="5"/>
      <c r="QE57" s="5"/>
      <c r="QF57" s="5"/>
      <c r="QG57" s="5"/>
      <c r="QH57" s="5"/>
      <c r="QI57" s="5"/>
      <c r="QJ57" s="5"/>
      <c r="QK57" s="5"/>
      <c r="QL57" s="5"/>
      <c r="QM57" s="5"/>
      <c r="QN57" s="5"/>
      <c r="QO57" s="5"/>
      <c r="QP57" s="5"/>
      <c r="QQ57" s="5"/>
      <c r="QR57" s="5"/>
      <c r="QS57" s="5"/>
      <c r="QT57" s="5"/>
      <c r="QU57" s="5"/>
      <c r="QV57" s="5"/>
      <c r="QW57" s="5"/>
      <c r="QX57" s="5"/>
      <c r="QY57" s="5"/>
      <c r="QZ57" s="5"/>
      <c r="RA57" s="5"/>
      <c r="RB57" s="5"/>
      <c r="RC57" s="5"/>
      <c r="RD57" s="5"/>
      <c r="RE57" s="5"/>
      <c r="RF57" s="5"/>
      <c r="RG57" s="5"/>
      <c r="RH57" s="5"/>
      <c r="RI57" s="5"/>
      <c r="RJ57" s="5"/>
      <c r="RK57" s="5"/>
      <c r="RL57" s="5"/>
      <c r="RM57" s="5"/>
      <c r="RN57" s="5"/>
      <c r="RO57" s="5"/>
      <c r="RP57" s="5"/>
      <c r="RQ57" s="5"/>
      <c r="RR57" s="5"/>
      <c r="RS57" s="5"/>
      <c r="RT57" s="5"/>
      <c r="RU57" s="5"/>
      <c r="RV57" s="5"/>
      <c r="RW57" s="5"/>
      <c r="RX57" s="5"/>
      <c r="RY57" s="5"/>
      <c r="RZ57" s="5"/>
      <c r="SA57" s="5"/>
      <c r="SB57" s="5"/>
      <c r="SC57" s="5"/>
      <c r="SD57" s="5"/>
      <c r="SE57" s="5"/>
      <c r="SF57" s="5"/>
      <c r="SG57" s="5"/>
      <c r="SH57" s="5"/>
      <c r="SI57" s="5"/>
      <c r="SJ57" s="5"/>
      <c r="SK57" s="5"/>
      <c r="SL57" s="5"/>
      <c r="SM57" s="5"/>
      <c r="SN57" s="5"/>
      <c r="SO57" s="5"/>
      <c r="SP57" s="5"/>
      <c r="SQ57" s="5"/>
      <c r="SR57" s="5"/>
      <c r="SS57" s="5"/>
      <c r="ST57" s="5"/>
      <c r="SU57" s="5"/>
      <c r="SV57" s="5"/>
      <c r="SW57" s="5"/>
      <c r="SX57" s="5"/>
      <c r="SY57" s="5"/>
      <c r="SZ57" s="5"/>
      <c r="TA57" s="5"/>
      <c r="TB57" s="5"/>
      <c r="TC57" s="5"/>
      <c r="TD57" s="5"/>
      <c r="TE57" s="5"/>
      <c r="TF57" s="5"/>
      <c r="TG57" s="5"/>
      <c r="TH57" s="5"/>
      <c r="TI57" s="5"/>
      <c r="TJ57" s="5"/>
      <c r="TK57" s="5"/>
      <c r="TL57" s="5"/>
      <c r="TM57" s="5"/>
      <c r="TN57" s="5"/>
      <c r="TO57" s="5"/>
      <c r="TP57" s="5"/>
      <c r="TQ57" s="5"/>
      <c r="TR57" s="5"/>
      <c r="TS57" s="5"/>
      <c r="TT57" s="5"/>
      <c r="TU57" s="5"/>
      <c r="TV57" s="5"/>
      <c r="TW57" s="5"/>
      <c r="TX57" s="5"/>
      <c r="TY57" s="5"/>
      <c r="TZ57" s="5"/>
      <c r="UA57" s="5"/>
      <c r="UB57" s="5"/>
      <c r="UC57" s="5"/>
      <c r="UD57" s="5"/>
      <c r="UE57" s="5"/>
      <c r="UF57" s="5"/>
      <c r="UG57" s="5"/>
      <c r="UH57" s="5"/>
      <c r="UI57" s="5"/>
      <c r="UJ57" s="5"/>
      <c r="UK57" s="5"/>
      <c r="UL57" s="5"/>
      <c r="UM57" s="5"/>
      <c r="UN57" s="5"/>
      <c r="UO57" s="5"/>
      <c r="UP57" s="5"/>
      <c r="UQ57" s="5"/>
      <c r="UR57" s="5"/>
      <c r="US57" s="5"/>
      <c r="UT57" s="5"/>
      <c r="UU57" s="5"/>
      <c r="UV57" s="5"/>
      <c r="UW57" s="5"/>
      <c r="UX57" s="5"/>
      <c r="UY57" s="5"/>
      <c r="UZ57" s="5"/>
      <c r="VA57" s="5"/>
      <c r="VB57" s="5"/>
      <c r="VC57" s="5"/>
      <c r="VD57" s="5"/>
      <c r="VE57" s="5"/>
      <c r="VF57" s="5"/>
      <c r="VG57" s="5"/>
      <c r="VH57" s="5"/>
      <c r="VI57" s="5"/>
      <c r="VJ57" s="5"/>
      <c r="VK57" s="5"/>
      <c r="VL57" s="5"/>
      <c r="VM57" s="5"/>
      <c r="VN57" s="5"/>
      <c r="VO57" s="5"/>
      <c r="VP57" s="5"/>
      <c r="VQ57" s="5"/>
      <c r="VR57" s="5"/>
      <c r="VS57" s="5"/>
      <c r="VT57" s="5"/>
      <c r="VU57" s="5"/>
      <c r="VV57" s="5"/>
      <c r="VW57" s="5"/>
      <c r="VX57" s="5"/>
      <c r="VY57" s="5"/>
      <c r="VZ57" s="5"/>
      <c r="WA57" s="5"/>
      <c r="WB57" s="5"/>
      <c r="WC57" s="5"/>
      <c r="WD57" s="5"/>
      <c r="WE57" s="5"/>
      <c r="WF57" s="5"/>
      <c r="WG57" s="5"/>
      <c r="WH57" s="5"/>
      <c r="WI57" s="5"/>
      <c r="WJ57" s="5"/>
      <c r="WK57" s="5"/>
      <c r="WL57" s="5"/>
      <c r="WM57" s="5"/>
      <c r="WN57" s="5"/>
      <c r="WO57" s="5"/>
      <c r="WP57" s="5"/>
      <c r="WQ57" s="5"/>
      <c r="WR57" s="5"/>
      <c r="WS57" s="5"/>
      <c r="WT57" s="5"/>
      <c r="WU57" s="5"/>
      <c r="WV57" s="5"/>
      <c r="WW57" s="5"/>
      <c r="WX57" s="5"/>
      <c r="WY57" s="5"/>
      <c r="WZ57" s="5"/>
      <c r="XA57" s="5"/>
      <c r="XB57" s="5"/>
      <c r="XC57" s="5"/>
      <c r="XD57" s="5"/>
      <c r="XE57" s="5"/>
      <c r="XF57" s="5"/>
      <c r="XG57" s="5"/>
      <c r="XH57" s="5"/>
      <c r="XI57" s="5"/>
      <c r="XJ57" s="5"/>
      <c r="XK57" s="5"/>
      <c r="XL57" s="5"/>
      <c r="XM57" s="5"/>
      <c r="XN57" s="5"/>
      <c r="XO57" s="5"/>
      <c r="XP57" s="5"/>
      <c r="XQ57" s="5"/>
      <c r="XR57" s="5"/>
      <c r="XS57" s="5"/>
      <c r="XT57" s="5"/>
      <c r="XU57" s="5"/>
      <c r="XV57" s="5"/>
      <c r="XW57" s="5"/>
      <c r="XX57" s="5"/>
      <c r="XY57" s="5"/>
      <c r="XZ57" s="5"/>
      <c r="YA57" s="5"/>
      <c r="YB57" s="5"/>
      <c r="YC57" s="5"/>
      <c r="YD57" s="5"/>
      <c r="YE57" s="5"/>
      <c r="YF57" s="5"/>
      <c r="YG57" s="5"/>
      <c r="YH57" s="5"/>
      <c r="YI57" s="5"/>
      <c r="YJ57" s="5"/>
      <c r="YK57" s="5"/>
      <c r="YL57" s="5"/>
      <c r="YM57" s="5"/>
      <c r="YN57" s="5"/>
      <c r="YO57" s="5"/>
      <c r="YP57" s="5"/>
      <c r="YQ57" s="5"/>
      <c r="YR57" s="5"/>
      <c r="YS57" s="5"/>
      <c r="YT57" s="5"/>
      <c r="YU57" s="5"/>
      <c r="YV57" s="5"/>
      <c r="YW57" s="5"/>
      <c r="YX57" s="5"/>
      <c r="YY57" s="5"/>
      <c r="YZ57" s="5"/>
      <c r="ZA57" s="5"/>
      <c r="ZB57" s="5"/>
      <c r="ZC57" s="5"/>
      <c r="ZD57" s="5"/>
      <c r="ZE57" s="5"/>
      <c r="ZF57" s="5"/>
      <c r="ZG57" s="5"/>
      <c r="ZH57" s="5"/>
      <c r="ZI57" s="5"/>
      <c r="ZJ57" s="5"/>
      <c r="ZK57" s="5"/>
      <c r="ZL57" s="5"/>
      <c r="ZM57" s="5"/>
      <c r="ZN57" s="5"/>
      <c r="ZO57" s="5"/>
      <c r="ZP57" s="5"/>
      <c r="ZQ57" s="5"/>
      <c r="ZR57" s="5"/>
      <c r="ZS57" s="5"/>
      <c r="ZT57" s="5"/>
      <c r="ZU57" s="5"/>
      <c r="ZV57" s="5"/>
      <c r="ZW57" s="5"/>
      <c r="ZX57" s="5"/>
      <c r="ZY57" s="5"/>
      <c r="ZZ57" s="5"/>
      <c r="AAA57" s="5"/>
      <c r="AAB57" s="5"/>
      <c r="AAC57" s="5"/>
      <c r="AAD57" s="5"/>
      <c r="AAE57" s="5"/>
      <c r="AAF57" s="5"/>
      <c r="AAG57" s="5"/>
      <c r="AAH57" s="5"/>
      <c r="AAI57" s="5"/>
      <c r="AAJ57" s="5"/>
      <c r="AAK57" s="5"/>
      <c r="AAL57" s="5"/>
      <c r="AAM57" s="5"/>
      <c r="AAN57" s="5"/>
      <c r="AAO57" s="5"/>
      <c r="AAP57" s="5"/>
      <c r="AAQ57" s="5"/>
      <c r="AAR57" s="5"/>
      <c r="AAS57" s="5"/>
      <c r="AAT57" s="5"/>
      <c r="AAU57" s="5"/>
      <c r="AAV57" s="5"/>
      <c r="AAW57" s="5"/>
      <c r="AAX57" s="5"/>
      <c r="AAY57" s="5"/>
      <c r="AAZ57" s="5"/>
      <c r="ABA57" s="5"/>
      <c r="ABB57" s="5"/>
      <c r="ABC57" s="5"/>
      <c r="ABD57" s="5"/>
      <c r="ABE57" s="5"/>
      <c r="ABF57" s="5"/>
      <c r="ABG57" s="5"/>
      <c r="ABH57" s="5"/>
      <c r="ABI57" s="5"/>
      <c r="ABJ57" s="5"/>
      <c r="ABK57" s="5"/>
      <c r="ABL57" s="5"/>
      <c r="ABM57" s="5"/>
      <c r="ABN57" s="5"/>
      <c r="ABO57" s="5"/>
      <c r="ABP57" s="5"/>
      <c r="ABQ57" s="5"/>
      <c r="ABR57" s="5"/>
      <c r="ABS57" s="5"/>
      <c r="ABT57" s="5"/>
      <c r="ABU57" s="5"/>
      <c r="ABV57" s="5"/>
      <c r="ABW57" s="5"/>
      <c r="ABX57" s="5"/>
      <c r="ABY57" s="5"/>
      <c r="ABZ57" s="5"/>
      <c r="ACA57" s="5"/>
      <c r="ACB57" s="5"/>
      <c r="ACC57" s="5"/>
      <c r="ACD57" s="5"/>
      <c r="ACE57" s="5"/>
      <c r="ACF57" s="5"/>
      <c r="ACG57" s="5"/>
      <c r="ACH57" s="5"/>
      <c r="ACI57" s="5"/>
      <c r="ACJ57" s="5"/>
      <c r="ACK57" s="5"/>
      <c r="ACL57" s="5"/>
      <c r="ACM57" s="5"/>
      <c r="ACN57" s="5"/>
      <c r="ACO57" s="5"/>
      <c r="ACP57" s="5"/>
      <c r="ACQ57" s="5"/>
      <c r="ACR57" s="5"/>
      <c r="ACS57" s="5"/>
      <c r="ACT57" s="5"/>
      <c r="ACU57" s="5"/>
      <c r="ACV57" s="5"/>
      <c r="ACW57" s="5"/>
      <c r="ACX57" s="5"/>
      <c r="ACY57" s="5"/>
      <c r="ACZ57" s="5"/>
      <c r="ADA57" s="5"/>
      <c r="ADB57" s="5"/>
      <c r="ADC57" s="5"/>
      <c r="ADD57" s="5"/>
      <c r="ADE57" s="5"/>
      <c r="ADF57" s="5"/>
      <c r="ADG57" s="5"/>
      <c r="ADH57" s="5"/>
      <c r="ADI57" s="5"/>
      <c r="ADJ57" s="5"/>
      <c r="ADK57" s="5"/>
      <c r="ADL57" s="5"/>
      <c r="ADM57" s="5"/>
      <c r="ADN57" s="5"/>
      <c r="ADO57" s="5"/>
      <c r="ADP57" s="5"/>
      <c r="ADQ57" s="5"/>
      <c r="ADR57" s="5"/>
      <c r="ADS57" s="5"/>
      <c r="ADT57" s="5"/>
      <c r="ADU57" s="5"/>
      <c r="ADV57" s="5"/>
      <c r="ADW57" s="5"/>
      <c r="ADX57" s="5"/>
      <c r="ADY57" s="5"/>
      <c r="ADZ57" s="5"/>
      <c r="AEA57" s="5"/>
      <c r="AEB57" s="5"/>
      <c r="AEC57" s="5"/>
      <c r="AED57" s="5"/>
      <c r="AEE57" s="5"/>
      <c r="AEF57" s="5"/>
      <c r="AEG57" s="5"/>
      <c r="AEH57" s="5"/>
      <c r="AEI57" s="5"/>
      <c r="AEJ57" s="5"/>
      <c r="AEK57" s="5"/>
      <c r="AEL57" s="5"/>
      <c r="AEM57" s="5"/>
      <c r="AEN57" s="5"/>
      <c r="AEO57" s="5"/>
      <c r="AEP57" s="5"/>
      <c r="AEQ57" s="5"/>
      <c r="AER57" s="5"/>
      <c r="AES57" s="5"/>
      <c r="AET57" s="5"/>
      <c r="AEU57" s="5"/>
      <c r="AEV57" s="5"/>
      <c r="AEW57" s="5"/>
      <c r="AEX57" s="5"/>
      <c r="AEY57" s="5"/>
      <c r="AEZ57" s="5"/>
      <c r="AFA57" s="5"/>
      <c r="AFB57" s="5"/>
      <c r="AFC57" s="5"/>
      <c r="AFD57" s="5"/>
      <c r="AFE57" s="5"/>
      <c r="AFF57" s="5"/>
      <c r="AFG57" s="5"/>
      <c r="AFH57" s="5"/>
      <c r="AFI57" s="5"/>
      <c r="AFJ57" s="5"/>
      <c r="AFK57" s="5"/>
      <c r="AFL57" s="5"/>
      <c r="AFM57" s="5"/>
      <c r="AFN57" s="5"/>
      <c r="AFO57" s="5"/>
      <c r="AFP57" s="5"/>
      <c r="AFQ57" s="5"/>
      <c r="AFR57" s="5"/>
      <c r="AFS57" s="5"/>
      <c r="AFT57" s="5"/>
      <c r="AFU57" s="5"/>
      <c r="AFV57" s="5"/>
      <c r="AFW57" s="5"/>
      <c r="AFX57" s="5"/>
      <c r="AFY57" s="5"/>
      <c r="AFZ57" s="5"/>
      <c r="AGA57" s="5"/>
      <c r="AGB57" s="5"/>
      <c r="AGC57" s="5"/>
      <c r="AGD57" s="5"/>
      <c r="AGE57" s="5"/>
      <c r="AGF57" s="5"/>
      <c r="AGG57" s="5"/>
      <c r="AGH57" s="5"/>
      <c r="AGI57" s="5"/>
      <c r="AGJ57" s="5"/>
      <c r="AGK57" s="5"/>
      <c r="AGL57" s="5"/>
      <c r="AGM57" s="5"/>
      <c r="AGN57" s="5"/>
      <c r="AGO57" s="5"/>
      <c r="AGP57" s="5"/>
      <c r="AGQ57" s="5"/>
      <c r="AGR57" s="5"/>
      <c r="AGS57" s="5"/>
      <c r="AGT57" s="5"/>
      <c r="AGU57" s="5"/>
      <c r="AGV57" s="5"/>
      <c r="AGW57" s="5"/>
      <c r="AGX57" s="5"/>
      <c r="AGY57" s="5"/>
      <c r="AGZ57" s="5"/>
      <c r="AHA57" s="5"/>
      <c r="AHB57" s="5"/>
      <c r="AHC57" s="5"/>
      <c r="AHD57" s="5"/>
      <c r="AHE57" s="5"/>
      <c r="AHF57" s="5"/>
      <c r="AHG57" s="5"/>
      <c r="AHH57" s="5"/>
      <c r="AHI57" s="5"/>
      <c r="AHJ57" s="5"/>
      <c r="AHK57" s="5"/>
      <c r="AHL57" s="5"/>
      <c r="AHM57" s="5"/>
      <c r="AHN57" s="5"/>
      <c r="AHO57" s="5"/>
      <c r="AHP57" s="5"/>
      <c r="AHQ57" s="5"/>
      <c r="AHR57" s="5"/>
      <c r="AHS57" s="5"/>
      <c r="AHT57" s="5"/>
      <c r="AHU57" s="5"/>
      <c r="AHV57" s="5"/>
      <c r="AHW57" s="5"/>
      <c r="AHX57" s="5"/>
      <c r="AHY57" s="5"/>
      <c r="AHZ57" s="5"/>
      <c r="AIA57" s="5"/>
      <c r="AIB57" s="5"/>
      <c r="AIC57" s="5"/>
      <c r="AID57" s="5"/>
      <c r="AIE57" s="5"/>
      <c r="AIF57" s="5"/>
      <c r="AIG57" s="5"/>
      <c r="AIH57" s="5"/>
      <c r="AII57" s="5"/>
      <c r="AIJ57" s="5"/>
      <c r="AIK57" s="5"/>
      <c r="AIL57" s="5"/>
      <c r="AIM57" s="5"/>
      <c r="AIN57" s="5"/>
      <c r="AIO57" s="5"/>
      <c r="AIP57" s="5"/>
      <c r="AIQ57" s="5"/>
      <c r="AIR57" s="5"/>
      <c r="AIS57" s="5"/>
      <c r="AIT57" s="5"/>
      <c r="AIU57" s="5"/>
      <c r="AIV57" s="5"/>
      <c r="AIW57" s="5"/>
      <c r="AIX57" s="5"/>
      <c r="AIY57" s="5"/>
      <c r="AIZ57" s="5"/>
      <c r="AJA57" s="5"/>
      <c r="AJB57" s="5"/>
      <c r="AJC57" s="5"/>
      <c r="AJD57" s="5"/>
      <c r="AJE57" s="5"/>
      <c r="AJF57" s="5"/>
      <c r="AJG57" s="5"/>
      <c r="AJH57" s="5"/>
      <c r="AJI57" s="5"/>
      <c r="AJJ57" s="5"/>
      <c r="AJK57" s="5"/>
      <c r="AJL57" s="5"/>
      <c r="AJM57" s="5"/>
      <c r="AJN57" s="5"/>
      <c r="AJO57" s="5"/>
      <c r="AJP57" s="5"/>
      <c r="AJQ57" s="5"/>
      <c r="AJR57" s="5"/>
      <c r="AJS57" s="5"/>
      <c r="AJT57" s="5"/>
      <c r="AJU57" s="5"/>
      <c r="AJV57" s="5"/>
      <c r="AJW57" s="5"/>
      <c r="AJX57" s="5"/>
      <c r="AJY57" s="5"/>
      <c r="AJZ57" s="5"/>
      <c r="AKA57" s="5"/>
      <c r="AKB57" s="5"/>
      <c r="AKC57" s="5"/>
      <c r="AKD57" s="5"/>
      <c r="AKE57" s="5"/>
      <c r="AKF57" s="5"/>
      <c r="AKG57" s="5"/>
      <c r="AKH57" s="5"/>
      <c r="AKI57" s="5"/>
      <c r="AKJ57" s="5"/>
      <c r="AKK57" s="5"/>
      <c r="AKL57" s="5"/>
      <c r="AKM57" s="5"/>
      <c r="AKN57" s="5"/>
      <c r="AKO57" s="5"/>
      <c r="AKP57" s="5"/>
      <c r="AKQ57" s="5"/>
      <c r="AKR57" s="5"/>
      <c r="AKS57" s="5"/>
      <c r="AKT57" s="5"/>
      <c r="AKU57" s="5"/>
      <c r="AKV57" s="5"/>
      <c r="AKW57" s="5"/>
      <c r="AKX57" s="5"/>
      <c r="AKY57" s="5"/>
      <c r="AKZ57" s="5"/>
      <c r="ALA57" s="5"/>
      <c r="ALB57" s="5"/>
      <c r="ALC57" s="5"/>
      <c r="ALD57" s="5"/>
      <c r="ALE57" s="5"/>
      <c r="ALF57" s="5"/>
      <c r="ALG57" s="5"/>
      <c r="ALH57" s="5"/>
      <c r="ALI57" s="5"/>
      <c r="ALJ57" s="5"/>
      <c r="ALK57" s="5"/>
      <c r="ALL57" s="5"/>
      <c r="ALM57" s="5"/>
      <c r="ALN57" s="5"/>
      <c r="ALO57" s="5"/>
      <c r="ALP57" s="5"/>
      <c r="ALQ57" s="5"/>
      <c r="ALR57" s="5"/>
      <c r="ALS57" s="5"/>
      <c r="ALT57" s="5"/>
    </row>
    <row r="58" spans="1:1008" ht="147.75" customHeight="1">
      <c r="A58" s="524"/>
      <c r="B58" s="572" t="s">
        <v>1999</v>
      </c>
      <c r="C58" s="554"/>
      <c r="D58" s="598"/>
      <c r="E58" s="598"/>
      <c r="F58" s="598"/>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5"/>
      <c r="NA58" s="5"/>
      <c r="NB58" s="5"/>
      <c r="NC58" s="5"/>
      <c r="ND58" s="5"/>
      <c r="NE58" s="5"/>
      <c r="NF58" s="5"/>
      <c r="NG58" s="5"/>
      <c r="NH58" s="5"/>
      <c r="NI58" s="5"/>
      <c r="NJ58" s="5"/>
      <c r="NK58" s="5"/>
      <c r="NL58" s="5"/>
      <c r="NM58" s="5"/>
      <c r="NN58" s="5"/>
      <c r="NO58" s="5"/>
      <c r="NP58" s="5"/>
      <c r="NQ58" s="5"/>
      <c r="NR58" s="5"/>
      <c r="NS58" s="5"/>
      <c r="NT58" s="5"/>
      <c r="NU58" s="5"/>
      <c r="NV58" s="5"/>
      <c r="NW58" s="5"/>
      <c r="NX58" s="5"/>
      <c r="NY58" s="5"/>
      <c r="NZ58" s="5"/>
      <c r="OA58" s="5"/>
      <c r="OB58" s="5"/>
      <c r="OC58" s="5"/>
      <c r="OD58" s="5"/>
      <c r="OE58" s="5"/>
      <c r="OF58" s="5"/>
      <c r="OG58" s="5"/>
      <c r="OH58" s="5"/>
      <c r="OI58" s="5"/>
      <c r="OJ58" s="5"/>
      <c r="OK58" s="5"/>
      <c r="OL58" s="5"/>
      <c r="OM58" s="5"/>
      <c r="ON58" s="5"/>
      <c r="OO58" s="5"/>
      <c r="OP58" s="5"/>
      <c r="OQ58" s="5"/>
      <c r="OR58" s="5"/>
      <c r="OS58" s="5"/>
      <c r="OT58" s="5"/>
      <c r="OU58" s="5"/>
      <c r="OV58" s="5"/>
      <c r="OW58" s="5"/>
      <c r="OX58" s="5"/>
      <c r="OY58" s="5"/>
      <c r="OZ58" s="5"/>
      <c r="PA58" s="5"/>
      <c r="PB58" s="5"/>
      <c r="PC58" s="5"/>
      <c r="PD58" s="5"/>
      <c r="PE58" s="5"/>
      <c r="PF58" s="5"/>
      <c r="PG58" s="5"/>
      <c r="PH58" s="5"/>
      <c r="PI58" s="5"/>
      <c r="PJ58" s="5"/>
      <c r="PK58" s="5"/>
      <c r="PL58" s="5"/>
      <c r="PM58" s="5"/>
      <c r="PN58" s="5"/>
      <c r="PO58" s="5"/>
      <c r="PP58" s="5"/>
      <c r="PQ58" s="5"/>
      <c r="PR58" s="5"/>
      <c r="PS58" s="5"/>
      <c r="PT58" s="5"/>
      <c r="PU58" s="5"/>
      <c r="PV58" s="5"/>
      <c r="PW58" s="5"/>
      <c r="PX58" s="5"/>
      <c r="PY58" s="5"/>
      <c r="PZ58" s="5"/>
      <c r="QA58" s="5"/>
      <c r="QB58" s="5"/>
      <c r="QC58" s="5"/>
      <c r="QD58" s="5"/>
      <c r="QE58" s="5"/>
      <c r="QF58" s="5"/>
      <c r="QG58" s="5"/>
      <c r="QH58" s="5"/>
      <c r="QI58" s="5"/>
      <c r="QJ58" s="5"/>
      <c r="QK58" s="5"/>
      <c r="QL58" s="5"/>
      <c r="QM58" s="5"/>
      <c r="QN58" s="5"/>
      <c r="QO58" s="5"/>
      <c r="QP58" s="5"/>
      <c r="QQ58" s="5"/>
      <c r="QR58" s="5"/>
      <c r="QS58" s="5"/>
      <c r="QT58" s="5"/>
      <c r="QU58" s="5"/>
      <c r="QV58" s="5"/>
      <c r="QW58" s="5"/>
      <c r="QX58" s="5"/>
      <c r="QY58" s="5"/>
      <c r="QZ58" s="5"/>
      <c r="RA58" s="5"/>
      <c r="RB58" s="5"/>
      <c r="RC58" s="5"/>
      <c r="RD58" s="5"/>
      <c r="RE58" s="5"/>
      <c r="RF58" s="5"/>
      <c r="RG58" s="5"/>
      <c r="RH58" s="5"/>
      <c r="RI58" s="5"/>
      <c r="RJ58" s="5"/>
      <c r="RK58" s="5"/>
      <c r="RL58" s="5"/>
      <c r="RM58" s="5"/>
      <c r="RN58" s="5"/>
      <c r="RO58" s="5"/>
      <c r="RP58" s="5"/>
      <c r="RQ58" s="5"/>
      <c r="RR58" s="5"/>
      <c r="RS58" s="5"/>
      <c r="RT58" s="5"/>
      <c r="RU58" s="5"/>
      <c r="RV58" s="5"/>
      <c r="RW58" s="5"/>
      <c r="RX58" s="5"/>
      <c r="RY58" s="5"/>
      <c r="RZ58" s="5"/>
      <c r="SA58" s="5"/>
      <c r="SB58" s="5"/>
      <c r="SC58" s="5"/>
      <c r="SD58" s="5"/>
      <c r="SE58" s="5"/>
      <c r="SF58" s="5"/>
      <c r="SG58" s="5"/>
      <c r="SH58" s="5"/>
      <c r="SI58" s="5"/>
      <c r="SJ58" s="5"/>
      <c r="SK58" s="5"/>
      <c r="SL58" s="5"/>
      <c r="SM58" s="5"/>
      <c r="SN58" s="5"/>
      <c r="SO58" s="5"/>
      <c r="SP58" s="5"/>
      <c r="SQ58" s="5"/>
      <c r="SR58" s="5"/>
      <c r="SS58" s="5"/>
      <c r="ST58" s="5"/>
      <c r="SU58" s="5"/>
      <c r="SV58" s="5"/>
      <c r="SW58" s="5"/>
      <c r="SX58" s="5"/>
      <c r="SY58" s="5"/>
      <c r="SZ58" s="5"/>
      <c r="TA58" s="5"/>
      <c r="TB58" s="5"/>
      <c r="TC58" s="5"/>
      <c r="TD58" s="5"/>
      <c r="TE58" s="5"/>
      <c r="TF58" s="5"/>
      <c r="TG58" s="5"/>
      <c r="TH58" s="5"/>
      <c r="TI58" s="5"/>
      <c r="TJ58" s="5"/>
      <c r="TK58" s="5"/>
      <c r="TL58" s="5"/>
      <c r="TM58" s="5"/>
      <c r="TN58" s="5"/>
      <c r="TO58" s="5"/>
      <c r="TP58" s="5"/>
      <c r="TQ58" s="5"/>
      <c r="TR58" s="5"/>
      <c r="TS58" s="5"/>
      <c r="TT58" s="5"/>
      <c r="TU58" s="5"/>
      <c r="TV58" s="5"/>
      <c r="TW58" s="5"/>
      <c r="TX58" s="5"/>
      <c r="TY58" s="5"/>
      <c r="TZ58" s="5"/>
      <c r="UA58" s="5"/>
      <c r="UB58" s="5"/>
      <c r="UC58" s="5"/>
      <c r="UD58" s="5"/>
      <c r="UE58" s="5"/>
      <c r="UF58" s="5"/>
      <c r="UG58" s="5"/>
      <c r="UH58" s="5"/>
      <c r="UI58" s="5"/>
      <c r="UJ58" s="5"/>
      <c r="UK58" s="5"/>
      <c r="UL58" s="5"/>
      <c r="UM58" s="5"/>
      <c r="UN58" s="5"/>
      <c r="UO58" s="5"/>
      <c r="UP58" s="5"/>
      <c r="UQ58" s="5"/>
      <c r="UR58" s="5"/>
      <c r="US58" s="5"/>
      <c r="UT58" s="5"/>
      <c r="UU58" s="5"/>
      <c r="UV58" s="5"/>
      <c r="UW58" s="5"/>
      <c r="UX58" s="5"/>
      <c r="UY58" s="5"/>
      <c r="UZ58" s="5"/>
      <c r="VA58" s="5"/>
      <c r="VB58" s="5"/>
      <c r="VC58" s="5"/>
      <c r="VD58" s="5"/>
      <c r="VE58" s="5"/>
      <c r="VF58" s="5"/>
      <c r="VG58" s="5"/>
      <c r="VH58" s="5"/>
      <c r="VI58" s="5"/>
      <c r="VJ58" s="5"/>
      <c r="VK58" s="5"/>
      <c r="VL58" s="5"/>
      <c r="VM58" s="5"/>
      <c r="VN58" s="5"/>
      <c r="VO58" s="5"/>
      <c r="VP58" s="5"/>
      <c r="VQ58" s="5"/>
      <c r="VR58" s="5"/>
      <c r="VS58" s="5"/>
      <c r="VT58" s="5"/>
      <c r="VU58" s="5"/>
      <c r="VV58" s="5"/>
      <c r="VW58" s="5"/>
      <c r="VX58" s="5"/>
      <c r="VY58" s="5"/>
      <c r="VZ58" s="5"/>
      <c r="WA58" s="5"/>
      <c r="WB58" s="5"/>
      <c r="WC58" s="5"/>
      <c r="WD58" s="5"/>
      <c r="WE58" s="5"/>
      <c r="WF58" s="5"/>
      <c r="WG58" s="5"/>
      <c r="WH58" s="5"/>
      <c r="WI58" s="5"/>
      <c r="WJ58" s="5"/>
      <c r="WK58" s="5"/>
      <c r="WL58" s="5"/>
      <c r="WM58" s="5"/>
      <c r="WN58" s="5"/>
      <c r="WO58" s="5"/>
      <c r="WP58" s="5"/>
      <c r="WQ58" s="5"/>
      <c r="WR58" s="5"/>
      <c r="WS58" s="5"/>
      <c r="WT58" s="5"/>
      <c r="WU58" s="5"/>
      <c r="WV58" s="5"/>
      <c r="WW58" s="5"/>
      <c r="WX58" s="5"/>
      <c r="WY58" s="5"/>
      <c r="WZ58" s="5"/>
      <c r="XA58" s="5"/>
      <c r="XB58" s="5"/>
      <c r="XC58" s="5"/>
      <c r="XD58" s="5"/>
      <c r="XE58" s="5"/>
      <c r="XF58" s="5"/>
      <c r="XG58" s="5"/>
      <c r="XH58" s="5"/>
      <c r="XI58" s="5"/>
      <c r="XJ58" s="5"/>
      <c r="XK58" s="5"/>
      <c r="XL58" s="5"/>
      <c r="XM58" s="5"/>
      <c r="XN58" s="5"/>
      <c r="XO58" s="5"/>
      <c r="XP58" s="5"/>
      <c r="XQ58" s="5"/>
      <c r="XR58" s="5"/>
      <c r="XS58" s="5"/>
      <c r="XT58" s="5"/>
      <c r="XU58" s="5"/>
      <c r="XV58" s="5"/>
      <c r="XW58" s="5"/>
      <c r="XX58" s="5"/>
      <c r="XY58" s="5"/>
      <c r="XZ58" s="5"/>
      <c r="YA58" s="5"/>
      <c r="YB58" s="5"/>
      <c r="YC58" s="5"/>
      <c r="YD58" s="5"/>
      <c r="YE58" s="5"/>
      <c r="YF58" s="5"/>
      <c r="YG58" s="5"/>
      <c r="YH58" s="5"/>
      <c r="YI58" s="5"/>
      <c r="YJ58" s="5"/>
      <c r="YK58" s="5"/>
      <c r="YL58" s="5"/>
      <c r="YM58" s="5"/>
      <c r="YN58" s="5"/>
      <c r="YO58" s="5"/>
      <c r="YP58" s="5"/>
      <c r="YQ58" s="5"/>
      <c r="YR58" s="5"/>
      <c r="YS58" s="5"/>
      <c r="YT58" s="5"/>
      <c r="YU58" s="5"/>
      <c r="YV58" s="5"/>
      <c r="YW58" s="5"/>
      <c r="YX58" s="5"/>
      <c r="YY58" s="5"/>
      <c r="YZ58" s="5"/>
      <c r="ZA58" s="5"/>
      <c r="ZB58" s="5"/>
      <c r="ZC58" s="5"/>
      <c r="ZD58" s="5"/>
      <c r="ZE58" s="5"/>
      <c r="ZF58" s="5"/>
      <c r="ZG58" s="5"/>
      <c r="ZH58" s="5"/>
      <c r="ZI58" s="5"/>
      <c r="ZJ58" s="5"/>
      <c r="ZK58" s="5"/>
      <c r="ZL58" s="5"/>
      <c r="ZM58" s="5"/>
      <c r="ZN58" s="5"/>
      <c r="ZO58" s="5"/>
      <c r="ZP58" s="5"/>
      <c r="ZQ58" s="5"/>
      <c r="ZR58" s="5"/>
      <c r="ZS58" s="5"/>
      <c r="ZT58" s="5"/>
      <c r="ZU58" s="5"/>
      <c r="ZV58" s="5"/>
      <c r="ZW58" s="5"/>
      <c r="ZX58" s="5"/>
      <c r="ZY58" s="5"/>
      <c r="ZZ58" s="5"/>
      <c r="AAA58" s="5"/>
      <c r="AAB58" s="5"/>
      <c r="AAC58" s="5"/>
      <c r="AAD58" s="5"/>
      <c r="AAE58" s="5"/>
      <c r="AAF58" s="5"/>
      <c r="AAG58" s="5"/>
      <c r="AAH58" s="5"/>
      <c r="AAI58" s="5"/>
      <c r="AAJ58" s="5"/>
      <c r="AAK58" s="5"/>
      <c r="AAL58" s="5"/>
      <c r="AAM58" s="5"/>
      <c r="AAN58" s="5"/>
      <c r="AAO58" s="5"/>
      <c r="AAP58" s="5"/>
      <c r="AAQ58" s="5"/>
      <c r="AAR58" s="5"/>
      <c r="AAS58" s="5"/>
      <c r="AAT58" s="5"/>
      <c r="AAU58" s="5"/>
      <c r="AAV58" s="5"/>
      <c r="AAW58" s="5"/>
      <c r="AAX58" s="5"/>
      <c r="AAY58" s="5"/>
      <c r="AAZ58" s="5"/>
      <c r="ABA58" s="5"/>
      <c r="ABB58" s="5"/>
      <c r="ABC58" s="5"/>
      <c r="ABD58" s="5"/>
      <c r="ABE58" s="5"/>
      <c r="ABF58" s="5"/>
      <c r="ABG58" s="5"/>
      <c r="ABH58" s="5"/>
      <c r="ABI58" s="5"/>
      <c r="ABJ58" s="5"/>
      <c r="ABK58" s="5"/>
      <c r="ABL58" s="5"/>
      <c r="ABM58" s="5"/>
      <c r="ABN58" s="5"/>
      <c r="ABO58" s="5"/>
      <c r="ABP58" s="5"/>
      <c r="ABQ58" s="5"/>
      <c r="ABR58" s="5"/>
      <c r="ABS58" s="5"/>
      <c r="ABT58" s="5"/>
      <c r="ABU58" s="5"/>
      <c r="ABV58" s="5"/>
      <c r="ABW58" s="5"/>
      <c r="ABX58" s="5"/>
      <c r="ABY58" s="5"/>
      <c r="ABZ58" s="5"/>
      <c r="ACA58" s="5"/>
      <c r="ACB58" s="5"/>
      <c r="ACC58" s="5"/>
      <c r="ACD58" s="5"/>
      <c r="ACE58" s="5"/>
      <c r="ACF58" s="5"/>
      <c r="ACG58" s="5"/>
      <c r="ACH58" s="5"/>
      <c r="ACI58" s="5"/>
      <c r="ACJ58" s="5"/>
      <c r="ACK58" s="5"/>
      <c r="ACL58" s="5"/>
      <c r="ACM58" s="5"/>
      <c r="ACN58" s="5"/>
      <c r="ACO58" s="5"/>
      <c r="ACP58" s="5"/>
      <c r="ACQ58" s="5"/>
      <c r="ACR58" s="5"/>
      <c r="ACS58" s="5"/>
      <c r="ACT58" s="5"/>
      <c r="ACU58" s="5"/>
      <c r="ACV58" s="5"/>
      <c r="ACW58" s="5"/>
      <c r="ACX58" s="5"/>
      <c r="ACY58" s="5"/>
      <c r="ACZ58" s="5"/>
      <c r="ADA58" s="5"/>
      <c r="ADB58" s="5"/>
      <c r="ADC58" s="5"/>
      <c r="ADD58" s="5"/>
      <c r="ADE58" s="5"/>
      <c r="ADF58" s="5"/>
      <c r="ADG58" s="5"/>
      <c r="ADH58" s="5"/>
      <c r="ADI58" s="5"/>
      <c r="ADJ58" s="5"/>
      <c r="ADK58" s="5"/>
      <c r="ADL58" s="5"/>
      <c r="ADM58" s="5"/>
      <c r="ADN58" s="5"/>
      <c r="ADO58" s="5"/>
      <c r="ADP58" s="5"/>
      <c r="ADQ58" s="5"/>
      <c r="ADR58" s="5"/>
      <c r="ADS58" s="5"/>
      <c r="ADT58" s="5"/>
      <c r="ADU58" s="5"/>
      <c r="ADV58" s="5"/>
      <c r="ADW58" s="5"/>
      <c r="ADX58" s="5"/>
      <c r="ADY58" s="5"/>
      <c r="ADZ58" s="5"/>
      <c r="AEA58" s="5"/>
      <c r="AEB58" s="5"/>
      <c r="AEC58" s="5"/>
      <c r="AED58" s="5"/>
      <c r="AEE58" s="5"/>
      <c r="AEF58" s="5"/>
      <c r="AEG58" s="5"/>
      <c r="AEH58" s="5"/>
      <c r="AEI58" s="5"/>
      <c r="AEJ58" s="5"/>
      <c r="AEK58" s="5"/>
      <c r="AEL58" s="5"/>
      <c r="AEM58" s="5"/>
      <c r="AEN58" s="5"/>
      <c r="AEO58" s="5"/>
      <c r="AEP58" s="5"/>
      <c r="AEQ58" s="5"/>
      <c r="AER58" s="5"/>
      <c r="AES58" s="5"/>
      <c r="AET58" s="5"/>
      <c r="AEU58" s="5"/>
      <c r="AEV58" s="5"/>
      <c r="AEW58" s="5"/>
      <c r="AEX58" s="5"/>
      <c r="AEY58" s="5"/>
      <c r="AEZ58" s="5"/>
      <c r="AFA58" s="5"/>
      <c r="AFB58" s="5"/>
      <c r="AFC58" s="5"/>
      <c r="AFD58" s="5"/>
      <c r="AFE58" s="5"/>
      <c r="AFF58" s="5"/>
      <c r="AFG58" s="5"/>
      <c r="AFH58" s="5"/>
      <c r="AFI58" s="5"/>
      <c r="AFJ58" s="5"/>
      <c r="AFK58" s="5"/>
      <c r="AFL58" s="5"/>
      <c r="AFM58" s="5"/>
      <c r="AFN58" s="5"/>
      <c r="AFO58" s="5"/>
      <c r="AFP58" s="5"/>
      <c r="AFQ58" s="5"/>
      <c r="AFR58" s="5"/>
      <c r="AFS58" s="5"/>
      <c r="AFT58" s="5"/>
      <c r="AFU58" s="5"/>
      <c r="AFV58" s="5"/>
      <c r="AFW58" s="5"/>
      <c r="AFX58" s="5"/>
      <c r="AFY58" s="5"/>
      <c r="AFZ58" s="5"/>
      <c r="AGA58" s="5"/>
      <c r="AGB58" s="5"/>
      <c r="AGC58" s="5"/>
      <c r="AGD58" s="5"/>
      <c r="AGE58" s="5"/>
      <c r="AGF58" s="5"/>
      <c r="AGG58" s="5"/>
      <c r="AGH58" s="5"/>
      <c r="AGI58" s="5"/>
      <c r="AGJ58" s="5"/>
      <c r="AGK58" s="5"/>
      <c r="AGL58" s="5"/>
      <c r="AGM58" s="5"/>
      <c r="AGN58" s="5"/>
      <c r="AGO58" s="5"/>
      <c r="AGP58" s="5"/>
      <c r="AGQ58" s="5"/>
      <c r="AGR58" s="5"/>
      <c r="AGS58" s="5"/>
      <c r="AGT58" s="5"/>
      <c r="AGU58" s="5"/>
      <c r="AGV58" s="5"/>
      <c r="AGW58" s="5"/>
      <c r="AGX58" s="5"/>
      <c r="AGY58" s="5"/>
      <c r="AGZ58" s="5"/>
      <c r="AHA58" s="5"/>
      <c r="AHB58" s="5"/>
      <c r="AHC58" s="5"/>
      <c r="AHD58" s="5"/>
      <c r="AHE58" s="5"/>
      <c r="AHF58" s="5"/>
      <c r="AHG58" s="5"/>
      <c r="AHH58" s="5"/>
      <c r="AHI58" s="5"/>
      <c r="AHJ58" s="5"/>
      <c r="AHK58" s="5"/>
      <c r="AHL58" s="5"/>
      <c r="AHM58" s="5"/>
      <c r="AHN58" s="5"/>
      <c r="AHO58" s="5"/>
      <c r="AHP58" s="5"/>
      <c r="AHQ58" s="5"/>
      <c r="AHR58" s="5"/>
      <c r="AHS58" s="5"/>
      <c r="AHT58" s="5"/>
      <c r="AHU58" s="5"/>
      <c r="AHV58" s="5"/>
      <c r="AHW58" s="5"/>
      <c r="AHX58" s="5"/>
      <c r="AHY58" s="5"/>
      <c r="AHZ58" s="5"/>
      <c r="AIA58" s="5"/>
      <c r="AIB58" s="5"/>
      <c r="AIC58" s="5"/>
      <c r="AID58" s="5"/>
      <c r="AIE58" s="5"/>
      <c r="AIF58" s="5"/>
      <c r="AIG58" s="5"/>
      <c r="AIH58" s="5"/>
      <c r="AII58" s="5"/>
      <c r="AIJ58" s="5"/>
      <c r="AIK58" s="5"/>
      <c r="AIL58" s="5"/>
      <c r="AIM58" s="5"/>
      <c r="AIN58" s="5"/>
      <c r="AIO58" s="5"/>
      <c r="AIP58" s="5"/>
      <c r="AIQ58" s="5"/>
      <c r="AIR58" s="5"/>
      <c r="AIS58" s="5"/>
      <c r="AIT58" s="5"/>
      <c r="AIU58" s="5"/>
      <c r="AIV58" s="5"/>
      <c r="AIW58" s="5"/>
      <c r="AIX58" s="5"/>
      <c r="AIY58" s="5"/>
      <c r="AIZ58" s="5"/>
      <c r="AJA58" s="5"/>
      <c r="AJB58" s="5"/>
      <c r="AJC58" s="5"/>
      <c r="AJD58" s="5"/>
      <c r="AJE58" s="5"/>
      <c r="AJF58" s="5"/>
      <c r="AJG58" s="5"/>
      <c r="AJH58" s="5"/>
      <c r="AJI58" s="5"/>
      <c r="AJJ58" s="5"/>
      <c r="AJK58" s="5"/>
      <c r="AJL58" s="5"/>
      <c r="AJM58" s="5"/>
      <c r="AJN58" s="5"/>
      <c r="AJO58" s="5"/>
      <c r="AJP58" s="5"/>
      <c r="AJQ58" s="5"/>
      <c r="AJR58" s="5"/>
      <c r="AJS58" s="5"/>
      <c r="AJT58" s="5"/>
      <c r="AJU58" s="5"/>
      <c r="AJV58" s="5"/>
      <c r="AJW58" s="5"/>
      <c r="AJX58" s="5"/>
      <c r="AJY58" s="5"/>
      <c r="AJZ58" s="5"/>
      <c r="AKA58" s="5"/>
      <c r="AKB58" s="5"/>
      <c r="AKC58" s="5"/>
      <c r="AKD58" s="5"/>
      <c r="AKE58" s="5"/>
      <c r="AKF58" s="5"/>
      <c r="AKG58" s="5"/>
      <c r="AKH58" s="5"/>
      <c r="AKI58" s="5"/>
      <c r="AKJ58" s="5"/>
      <c r="AKK58" s="5"/>
      <c r="AKL58" s="5"/>
      <c r="AKM58" s="5"/>
      <c r="AKN58" s="5"/>
      <c r="AKO58" s="5"/>
      <c r="AKP58" s="5"/>
      <c r="AKQ58" s="5"/>
      <c r="AKR58" s="5"/>
      <c r="AKS58" s="5"/>
      <c r="AKT58" s="5"/>
      <c r="AKU58" s="5"/>
      <c r="AKV58" s="5"/>
      <c r="AKW58" s="5"/>
      <c r="AKX58" s="5"/>
      <c r="AKY58" s="5"/>
      <c r="AKZ58" s="5"/>
      <c r="ALA58" s="5"/>
      <c r="ALB58" s="5"/>
      <c r="ALC58" s="5"/>
      <c r="ALD58" s="5"/>
      <c r="ALE58" s="5"/>
      <c r="ALF58" s="5"/>
      <c r="ALG58" s="5"/>
      <c r="ALH58" s="5"/>
      <c r="ALI58" s="5"/>
      <c r="ALJ58" s="5"/>
      <c r="ALK58" s="5"/>
      <c r="ALL58" s="5"/>
      <c r="ALM58" s="5"/>
      <c r="ALN58" s="5"/>
      <c r="ALO58" s="5"/>
      <c r="ALP58" s="5"/>
      <c r="ALQ58" s="5"/>
      <c r="ALR58" s="5"/>
      <c r="ALS58" s="5"/>
      <c r="ALT58" s="5"/>
    </row>
    <row r="59" spans="1:1008" s="472" customFormat="1">
      <c r="A59" s="528"/>
      <c r="B59" s="568" t="s">
        <v>361</v>
      </c>
      <c r="C59" s="530" t="s">
        <v>114</v>
      </c>
      <c r="D59" s="440">
        <v>6</v>
      </c>
      <c r="E59" s="440"/>
      <c r="F59" s="440">
        <f>D59*E59</f>
        <v>0</v>
      </c>
    </row>
    <row r="60" spans="1:1008">
      <c r="A60" s="532"/>
      <c r="B60" s="574" t="s">
        <v>183</v>
      </c>
      <c r="C60" s="534"/>
      <c r="D60" s="535"/>
      <c r="E60" s="536"/>
      <c r="F60" s="537">
        <f>SUM(F9:F59)</f>
        <v>0</v>
      </c>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c r="JT60" s="5"/>
      <c r="JU60" s="5"/>
      <c r="JV60" s="5"/>
      <c r="JW60" s="5"/>
      <c r="JX60" s="5"/>
      <c r="JY60" s="5"/>
      <c r="JZ60" s="5"/>
      <c r="KA60" s="5"/>
      <c r="KB60" s="5"/>
      <c r="KC60" s="5"/>
      <c r="KD60" s="5"/>
      <c r="KE60" s="5"/>
      <c r="KF60" s="5"/>
      <c r="KG60" s="5"/>
      <c r="KH60" s="5"/>
      <c r="KI60" s="5"/>
      <c r="KJ60" s="5"/>
      <c r="KK60" s="5"/>
      <c r="KL60" s="5"/>
      <c r="KM60" s="5"/>
      <c r="KN60" s="5"/>
      <c r="KO60" s="5"/>
      <c r="KP60" s="5"/>
      <c r="KQ60" s="5"/>
      <c r="KR60" s="5"/>
      <c r="KS60" s="5"/>
      <c r="KT60" s="5"/>
      <c r="KU60" s="5"/>
      <c r="KV60" s="5"/>
      <c r="KW60" s="5"/>
      <c r="KX60" s="5"/>
      <c r="KY60" s="5"/>
      <c r="KZ60" s="5"/>
      <c r="LA60" s="5"/>
      <c r="LB60" s="5"/>
      <c r="LC60" s="5"/>
      <c r="LD60" s="5"/>
      <c r="LE60" s="5"/>
      <c r="LF60" s="5"/>
      <c r="LG60" s="5"/>
      <c r="LH60" s="5"/>
      <c r="LI60" s="5"/>
      <c r="LJ60" s="5"/>
      <c r="LK60" s="5"/>
      <c r="LL60" s="5"/>
      <c r="LM60" s="5"/>
      <c r="LN60" s="5"/>
      <c r="LO60" s="5"/>
      <c r="LP60" s="5"/>
      <c r="LQ60" s="5"/>
      <c r="LR60" s="5"/>
      <c r="LS60" s="5"/>
      <c r="LT60" s="5"/>
      <c r="LU60" s="5"/>
      <c r="LV60" s="5"/>
      <c r="LW60" s="5"/>
      <c r="LX60" s="5"/>
      <c r="LY60" s="5"/>
      <c r="LZ60" s="5"/>
      <c r="MA60" s="5"/>
      <c r="MB60" s="5"/>
      <c r="MC60" s="5"/>
      <c r="MD60" s="5"/>
      <c r="ME60" s="5"/>
      <c r="MF60" s="5"/>
      <c r="MG60" s="5"/>
      <c r="MH60" s="5"/>
      <c r="MI60" s="5"/>
      <c r="MJ60" s="5"/>
      <c r="MK60" s="5"/>
      <c r="ML60" s="5"/>
      <c r="MM60" s="5"/>
      <c r="MN60" s="5"/>
      <c r="MO60" s="5"/>
      <c r="MP60" s="5"/>
      <c r="MQ60" s="5"/>
      <c r="MR60" s="5"/>
      <c r="MS60" s="5"/>
      <c r="MT60" s="5"/>
      <c r="MU60" s="5"/>
      <c r="MV60" s="5"/>
      <c r="MW60" s="5"/>
      <c r="MX60" s="5"/>
      <c r="MY60" s="5"/>
      <c r="MZ60" s="5"/>
      <c r="NA60" s="5"/>
      <c r="NB60" s="5"/>
      <c r="NC60" s="5"/>
      <c r="ND60" s="5"/>
      <c r="NE60" s="5"/>
      <c r="NF60" s="5"/>
      <c r="NG60" s="5"/>
      <c r="NH60" s="5"/>
      <c r="NI60" s="5"/>
      <c r="NJ60" s="5"/>
      <c r="NK60" s="5"/>
      <c r="NL60" s="5"/>
      <c r="NM60" s="5"/>
      <c r="NN60" s="5"/>
      <c r="NO60" s="5"/>
      <c r="NP60" s="5"/>
      <c r="NQ60" s="5"/>
      <c r="NR60" s="5"/>
      <c r="NS60" s="5"/>
      <c r="NT60" s="5"/>
      <c r="NU60" s="5"/>
      <c r="NV60" s="5"/>
      <c r="NW60" s="5"/>
      <c r="NX60" s="5"/>
      <c r="NY60" s="5"/>
      <c r="NZ60" s="5"/>
      <c r="OA60" s="5"/>
      <c r="OB60" s="5"/>
      <c r="OC60" s="5"/>
      <c r="OD60" s="5"/>
      <c r="OE60" s="5"/>
      <c r="OF60" s="5"/>
      <c r="OG60" s="5"/>
      <c r="OH60" s="5"/>
      <c r="OI60" s="5"/>
      <c r="OJ60" s="5"/>
      <c r="OK60" s="5"/>
      <c r="OL60" s="5"/>
      <c r="OM60" s="5"/>
      <c r="ON60" s="5"/>
      <c r="OO60" s="5"/>
      <c r="OP60" s="5"/>
      <c r="OQ60" s="5"/>
      <c r="OR60" s="5"/>
      <c r="OS60" s="5"/>
      <c r="OT60" s="5"/>
      <c r="OU60" s="5"/>
      <c r="OV60" s="5"/>
      <c r="OW60" s="5"/>
      <c r="OX60" s="5"/>
      <c r="OY60" s="5"/>
      <c r="OZ60" s="5"/>
      <c r="PA60" s="5"/>
      <c r="PB60" s="5"/>
      <c r="PC60" s="5"/>
      <c r="PD60" s="5"/>
      <c r="PE60" s="5"/>
      <c r="PF60" s="5"/>
      <c r="PG60" s="5"/>
      <c r="PH60" s="5"/>
      <c r="PI60" s="5"/>
      <c r="PJ60" s="5"/>
      <c r="PK60" s="5"/>
      <c r="PL60" s="5"/>
      <c r="PM60" s="5"/>
      <c r="PN60" s="5"/>
      <c r="PO60" s="5"/>
      <c r="PP60" s="5"/>
      <c r="PQ60" s="5"/>
      <c r="PR60" s="5"/>
      <c r="PS60" s="5"/>
      <c r="PT60" s="5"/>
      <c r="PU60" s="5"/>
      <c r="PV60" s="5"/>
      <c r="PW60" s="5"/>
      <c r="PX60" s="5"/>
      <c r="PY60" s="5"/>
      <c r="PZ60" s="5"/>
      <c r="QA60" s="5"/>
      <c r="QB60" s="5"/>
      <c r="QC60" s="5"/>
      <c r="QD60" s="5"/>
      <c r="QE60" s="5"/>
      <c r="QF60" s="5"/>
      <c r="QG60" s="5"/>
      <c r="QH60" s="5"/>
      <c r="QI60" s="5"/>
      <c r="QJ60" s="5"/>
      <c r="QK60" s="5"/>
      <c r="QL60" s="5"/>
      <c r="QM60" s="5"/>
      <c r="QN60" s="5"/>
      <c r="QO60" s="5"/>
      <c r="QP60" s="5"/>
      <c r="QQ60" s="5"/>
      <c r="QR60" s="5"/>
      <c r="QS60" s="5"/>
      <c r="QT60" s="5"/>
      <c r="QU60" s="5"/>
      <c r="QV60" s="5"/>
      <c r="QW60" s="5"/>
      <c r="QX60" s="5"/>
      <c r="QY60" s="5"/>
      <c r="QZ60" s="5"/>
      <c r="RA60" s="5"/>
      <c r="RB60" s="5"/>
      <c r="RC60" s="5"/>
      <c r="RD60" s="5"/>
      <c r="RE60" s="5"/>
      <c r="RF60" s="5"/>
      <c r="RG60" s="5"/>
      <c r="RH60" s="5"/>
      <c r="RI60" s="5"/>
      <c r="RJ60" s="5"/>
      <c r="RK60" s="5"/>
      <c r="RL60" s="5"/>
      <c r="RM60" s="5"/>
      <c r="RN60" s="5"/>
      <c r="RO60" s="5"/>
      <c r="RP60" s="5"/>
      <c r="RQ60" s="5"/>
      <c r="RR60" s="5"/>
      <c r="RS60" s="5"/>
      <c r="RT60" s="5"/>
      <c r="RU60" s="5"/>
      <c r="RV60" s="5"/>
      <c r="RW60" s="5"/>
      <c r="RX60" s="5"/>
      <c r="RY60" s="5"/>
      <c r="RZ60" s="5"/>
      <c r="SA60" s="5"/>
      <c r="SB60" s="5"/>
      <c r="SC60" s="5"/>
      <c r="SD60" s="5"/>
      <c r="SE60" s="5"/>
      <c r="SF60" s="5"/>
      <c r="SG60" s="5"/>
      <c r="SH60" s="5"/>
      <c r="SI60" s="5"/>
      <c r="SJ60" s="5"/>
      <c r="SK60" s="5"/>
      <c r="SL60" s="5"/>
      <c r="SM60" s="5"/>
      <c r="SN60" s="5"/>
      <c r="SO60" s="5"/>
      <c r="SP60" s="5"/>
      <c r="SQ60" s="5"/>
      <c r="SR60" s="5"/>
      <c r="SS60" s="5"/>
      <c r="ST60" s="5"/>
      <c r="SU60" s="5"/>
      <c r="SV60" s="5"/>
      <c r="SW60" s="5"/>
      <c r="SX60" s="5"/>
      <c r="SY60" s="5"/>
      <c r="SZ60" s="5"/>
      <c r="TA60" s="5"/>
      <c r="TB60" s="5"/>
      <c r="TC60" s="5"/>
      <c r="TD60" s="5"/>
      <c r="TE60" s="5"/>
      <c r="TF60" s="5"/>
      <c r="TG60" s="5"/>
      <c r="TH60" s="5"/>
      <c r="TI60" s="5"/>
      <c r="TJ60" s="5"/>
      <c r="TK60" s="5"/>
      <c r="TL60" s="5"/>
      <c r="TM60" s="5"/>
      <c r="TN60" s="5"/>
      <c r="TO60" s="5"/>
      <c r="TP60" s="5"/>
      <c r="TQ60" s="5"/>
      <c r="TR60" s="5"/>
      <c r="TS60" s="5"/>
      <c r="TT60" s="5"/>
      <c r="TU60" s="5"/>
      <c r="TV60" s="5"/>
      <c r="TW60" s="5"/>
      <c r="TX60" s="5"/>
      <c r="TY60" s="5"/>
      <c r="TZ60" s="5"/>
      <c r="UA60" s="5"/>
      <c r="UB60" s="5"/>
      <c r="UC60" s="5"/>
      <c r="UD60" s="5"/>
      <c r="UE60" s="5"/>
      <c r="UF60" s="5"/>
      <c r="UG60" s="5"/>
      <c r="UH60" s="5"/>
      <c r="UI60" s="5"/>
      <c r="UJ60" s="5"/>
      <c r="UK60" s="5"/>
      <c r="UL60" s="5"/>
      <c r="UM60" s="5"/>
      <c r="UN60" s="5"/>
      <c r="UO60" s="5"/>
      <c r="UP60" s="5"/>
      <c r="UQ60" s="5"/>
      <c r="UR60" s="5"/>
      <c r="US60" s="5"/>
      <c r="UT60" s="5"/>
      <c r="UU60" s="5"/>
      <c r="UV60" s="5"/>
      <c r="UW60" s="5"/>
      <c r="UX60" s="5"/>
      <c r="UY60" s="5"/>
      <c r="UZ60" s="5"/>
      <c r="VA60" s="5"/>
      <c r="VB60" s="5"/>
      <c r="VC60" s="5"/>
      <c r="VD60" s="5"/>
      <c r="VE60" s="5"/>
      <c r="VF60" s="5"/>
      <c r="VG60" s="5"/>
      <c r="VH60" s="5"/>
      <c r="VI60" s="5"/>
      <c r="VJ60" s="5"/>
      <c r="VK60" s="5"/>
      <c r="VL60" s="5"/>
      <c r="VM60" s="5"/>
      <c r="VN60" s="5"/>
      <c r="VO60" s="5"/>
      <c r="VP60" s="5"/>
      <c r="VQ60" s="5"/>
      <c r="VR60" s="5"/>
      <c r="VS60" s="5"/>
      <c r="VT60" s="5"/>
      <c r="VU60" s="5"/>
      <c r="VV60" s="5"/>
      <c r="VW60" s="5"/>
      <c r="VX60" s="5"/>
      <c r="VY60" s="5"/>
      <c r="VZ60" s="5"/>
      <c r="WA60" s="5"/>
      <c r="WB60" s="5"/>
      <c r="WC60" s="5"/>
      <c r="WD60" s="5"/>
      <c r="WE60" s="5"/>
      <c r="WF60" s="5"/>
      <c r="WG60" s="5"/>
      <c r="WH60" s="5"/>
      <c r="WI60" s="5"/>
      <c r="WJ60" s="5"/>
      <c r="WK60" s="5"/>
      <c r="WL60" s="5"/>
      <c r="WM60" s="5"/>
      <c r="WN60" s="5"/>
      <c r="WO60" s="5"/>
      <c r="WP60" s="5"/>
      <c r="WQ60" s="5"/>
      <c r="WR60" s="5"/>
      <c r="WS60" s="5"/>
      <c r="WT60" s="5"/>
      <c r="WU60" s="5"/>
      <c r="WV60" s="5"/>
      <c r="WW60" s="5"/>
      <c r="WX60" s="5"/>
      <c r="WY60" s="5"/>
      <c r="WZ60" s="5"/>
      <c r="XA60" s="5"/>
      <c r="XB60" s="5"/>
      <c r="XC60" s="5"/>
      <c r="XD60" s="5"/>
      <c r="XE60" s="5"/>
      <c r="XF60" s="5"/>
      <c r="XG60" s="5"/>
      <c r="XH60" s="5"/>
      <c r="XI60" s="5"/>
      <c r="XJ60" s="5"/>
      <c r="XK60" s="5"/>
      <c r="XL60" s="5"/>
      <c r="XM60" s="5"/>
      <c r="XN60" s="5"/>
      <c r="XO60" s="5"/>
      <c r="XP60" s="5"/>
      <c r="XQ60" s="5"/>
      <c r="XR60" s="5"/>
      <c r="XS60" s="5"/>
      <c r="XT60" s="5"/>
      <c r="XU60" s="5"/>
      <c r="XV60" s="5"/>
      <c r="XW60" s="5"/>
      <c r="XX60" s="5"/>
      <c r="XY60" s="5"/>
      <c r="XZ60" s="5"/>
      <c r="YA60" s="5"/>
      <c r="YB60" s="5"/>
      <c r="YC60" s="5"/>
      <c r="YD60" s="5"/>
      <c r="YE60" s="5"/>
      <c r="YF60" s="5"/>
      <c r="YG60" s="5"/>
      <c r="YH60" s="5"/>
      <c r="YI60" s="5"/>
      <c r="YJ60" s="5"/>
      <c r="YK60" s="5"/>
      <c r="YL60" s="5"/>
      <c r="YM60" s="5"/>
      <c r="YN60" s="5"/>
      <c r="YO60" s="5"/>
      <c r="YP60" s="5"/>
      <c r="YQ60" s="5"/>
      <c r="YR60" s="5"/>
      <c r="YS60" s="5"/>
      <c r="YT60" s="5"/>
      <c r="YU60" s="5"/>
      <c r="YV60" s="5"/>
      <c r="YW60" s="5"/>
      <c r="YX60" s="5"/>
      <c r="YY60" s="5"/>
      <c r="YZ60" s="5"/>
      <c r="ZA60" s="5"/>
      <c r="ZB60" s="5"/>
      <c r="ZC60" s="5"/>
      <c r="ZD60" s="5"/>
      <c r="ZE60" s="5"/>
      <c r="ZF60" s="5"/>
      <c r="ZG60" s="5"/>
      <c r="ZH60" s="5"/>
      <c r="ZI60" s="5"/>
      <c r="ZJ60" s="5"/>
      <c r="ZK60" s="5"/>
      <c r="ZL60" s="5"/>
      <c r="ZM60" s="5"/>
      <c r="ZN60" s="5"/>
      <c r="ZO60" s="5"/>
      <c r="ZP60" s="5"/>
      <c r="ZQ60" s="5"/>
      <c r="ZR60" s="5"/>
      <c r="ZS60" s="5"/>
      <c r="ZT60" s="5"/>
      <c r="ZU60" s="5"/>
      <c r="ZV60" s="5"/>
      <c r="ZW60" s="5"/>
      <c r="ZX60" s="5"/>
      <c r="ZY60" s="5"/>
      <c r="ZZ60" s="5"/>
      <c r="AAA60" s="5"/>
      <c r="AAB60" s="5"/>
      <c r="AAC60" s="5"/>
      <c r="AAD60" s="5"/>
      <c r="AAE60" s="5"/>
      <c r="AAF60" s="5"/>
      <c r="AAG60" s="5"/>
      <c r="AAH60" s="5"/>
      <c r="AAI60" s="5"/>
      <c r="AAJ60" s="5"/>
      <c r="AAK60" s="5"/>
      <c r="AAL60" s="5"/>
      <c r="AAM60" s="5"/>
      <c r="AAN60" s="5"/>
      <c r="AAO60" s="5"/>
      <c r="AAP60" s="5"/>
      <c r="AAQ60" s="5"/>
      <c r="AAR60" s="5"/>
      <c r="AAS60" s="5"/>
      <c r="AAT60" s="5"/>
      <c r="AAU60" s="5"/>
      <c r="AAV60" s="5"/>
      <c r="AAW60" s="5"/>
      <c r="AAX60" s="5"/>
      <c r="AAY60" s="5"/>
      <c r="AAZ60" s="5"/>
      <c r="ABA60" s="5"/>
      <c r="ABB60" s="5"/>
      <c r="ABC60" s="5"/>
      <c r="ABD60" s="5"/>
      <c r="ABE60" s="5"/>
      <c r="ABF60" s="5"/>
      <c r="ABG60" s="5"/>
      <c r="ABH60" s="5"/>
      <c r="ABI60" s="5"/>
      <c r="ABJ60" s="5"/>
      <c r="ABK60" s="5"/>
      <c r="ABL60" s="5"/>
      <c r="ABM60" s="5"/>
      <c r="ABN60" s="5"/>
      <c r="ABO60" s="5"/>
      <c r="ABP60" s="5"/>
      <c r="ABQ60" s="5"/>
      <c r="ABR60" s="5"/>
      <c r="ABS60" s="5"/>
      <c r="ABT60" s="5"/>
      <c r="ABU60" s="5"/>
      <c r="ABV60" s="5"/>
      <c r="ABW60" s="5"/>
      <c r="ABX60" s="5"/>
      <c r="ABY60" s="5"/>
      <c r="ABZ60" s="5"/>
      <c r="ACA60" s="5"/>
      <c r="ACB60" s="5"/>
      <c r="ACC60" s="5"/>
      <c r="ACD60" s="5"/>
      <c r="ACE60" s="5"/>
      <c r="ACF60" s="5"/>
      <c r="ACG60" s="5"/>
      <c r="ACH60" s="5"/>
      <c r="ACI60" s="5"/>
      <c r="ACJ60" s="5"/>
      <c r="ACK60" s="5"/>
      <c r="ACL60" s="5"/>
      <c r="ACM60" s="5"/>
      <c r="ACN60" s="5"/>
      <c r="ACO60" s="5"/>
      <c r="ACP60" s="5"/>
      <c r="ACQ60" s="5"/>
      <c r="ACR60" s="5"/>
      <c r="ACS60" s="5"/>
      <c r="ACT60" s="5"/>
      <c r="ACU60" s="5"/>
      <c r="ACV60" s="5"/>
      <c r="ACW60" s="5"/>
      <c r="ACX60" s="5"/>
      <c r="ACY60" s="5"/>
      <c r="ACZ60" s="5"/>
      <c r="ADA60" s="5"/>
      <c r="ADB60" s="5"/>
      <c r="ADC60" s="5"/>
      <c r="ADD60" s="5"/>
      <c r="ADE60" s="5"/>
      <c r="ADF60" s="5"/>
      <c r="ADG60" s="5"/>
      <c r="ADH60" s="5"/>
      <c r="ADI60" s="5"/>
      <c r="ADJ60" s="5"/>
      <c r="ADK60" s="5"/>
      <c r="ADL60" s="5"/>
      <c r="ADM60" s="5"/>
      <c r="ADN60" s="5"/>
      <c r="ADO60" s="5"/>
      <c r="ADP60" s="5"/>
      <c r="ADQ60" s="5"/>
      <c r="ADR60" s="5"/>
      <c r="ADS60" s="5"/>
      <c r="ADT60" s="5"/>
      <c r="ADU60" s="5"/>
      <c r="ADV60" s="5"/>
      <c r="ADW60" s="5"/>
      <c r="ADX60" s="5"/>
      <c r="ADY60" s="5"/>
      <c r="ADZ60" s="5"/>
      <c r="AEA60" s="5"/>
      <c r="AEB60" s="5"/>
      <c r="AEC60" s="5"/>
      <c r="AED60" s="5"/>
      <c r="AEE60" s="5"/>
      <c r="AEF60" s="5"/>
      <c r="AEG60" s="5"/>
      <c r="AEH60" s="5"/>
      <c r="AEI60" s="5"/>
      <c r="AEJ60" s="5"/>
      <c r="AEK60" s="5"/>
      <c r="AEL60" s="5"/>
      <c r="AEM60" s="5"/>
      <c r="AEN60" s="5"/>
      <c r="AEO60" s="5"/>
      <c r="AEP60" s="5"/>
      <c r="AEQ60" s="5"/>
      <c r="AER60" s="5"/>
      <c r="AES60" s="5"/>
      <c r="AET60" s="5"/>
      <c r="AEU60" s="5"/>
      <c r="AEV60" s="5"/>
      <c r="AEW60" s="5"/>
      <c r="AEX60" s="5"/>
      <c r="AEY60" s="5"/>
      <c r="AEZ60" s="5"/>
      <c r="AFA60" s="5"/>
      <c r="AFB60" s="5"/>
      <c r="AFC60" s="5"/>
      <c r="AFD60" s="5"/>
      <c r="AFE60" s="5"/>
      <c r="AFF60" s="5"/>
      <c r="AFG60" s="5"/>
      <c r="AFH60" s="5"/>
      <c r="AFI60" s="5"/>
      <c r="AFJ60" s="5"/>
      <c r="AFK60" s="5"/>
      <c r="AFL60" s="5"/>
      <c r="AFM60" s="5"/>
      <c r="AFN60" s="5"/>
      <c r="AFO60" s="5"/>
      <c r="AFP60" s="5"/>
      <c r="AFQ60" s="5"/>
      <c r="AFR60" s="5"/>
      <c r="AFS60" s="5"/>
      <c r="AFT60" s="5"/>
      <c r="AFU60" s="5"/>
      <c r="AFV60" s="5"/>
      <c r="AFW60" s="5"/>
      <c r="AFX60" s="5"/>
      <c r="AFY60" s="5"/>
      <c r="AFZ60" s="5"/>
      <c r="AGA60" s="5"/>
      <c r="AGB60" s="5"/>
      <c r="AGC60" s="5"/>
      <c r="AGD60" s="5"/>
      <c r="AGE60" s="5"/>
      <c r="AGF60" s="5"/>
      <c r="AGG60" s="5"/>
      <c r="AGH60" s="5"/>
      <c r="AGI60" s="5"/>
      <c r="AGJ60" s="5"/>
      <c r="AGK60" s="5"/>
      <c r="AGL60" s="5"/>
      <c r="AGM60" s="5"/>
      <c r="AGN60" s="5"/>
      <c r="AGO60" s="5"/>
      <c r="AGP60" s="5"/>
      <c r="AGQ60" s="5"/>
      <c r="AGR60" s="5"/>
      <c r="AGS60" s="5"/>
      <c r="AGT60" s="5"/>
      <c r="AGU60" s="5"/>
      <c r="AGV60" s="5"/>
      <c r="AGW60" s="5"/>
      <c r="AGX60" s="5"/>
      <c r="AGY60" s="5"/>
      <c r="AGZ60" s="5"/>
      <c r="AHA60" s="5"/>
      <c r="AHB60" s="5"/>
      <c r="AHC60" s="5"/>
      <c r="AHD60" s="5"/>
      <c r="AHE60" s="5"/>
      <c r="AHF60" s="5"/>
      <c r="AHG60" s="5"/>
      <c r="AHH60" s="5"/>
      <c r="AHI60" s="5"/>
      <c r="AHJ60" s="5"/>
      <c r="AHK60" s="5"/>
      <c r="AHL60" s="5"/>
      <c r="AHM60" s="5"/>
      <c r="AHN60" s="5"/>
      <c r="AHO60" s="5"/>
      <c r="AHP60" s="5"/>
      <c r="AHQ60" s="5"/>
      <c r="AHR60" s="5"/>
      <c r="AHS60" s="5"/>
      <c r="AHT60" s="5"/>
      <c r="AHU60" s="5"/>
      <c r="AHV60" s="5"/>
      <c r="AHW60" s="5"/>
      <c r="AHX60" s="5"/>
      <c r="AHY60" s="5"/>
      <c r="AHZ60" s="5"/>
      <c r="AIA60" s="5"/>
      <c r="AIB60" s="5"/>
      <c r="AIC60" s="5"/>
      <c r="AID60" s="5"/>
      <c r="AIE60" s="5"/>
      <c r="AIF60" s="5"/>
      <c r="AIG60" s="5"/>
      <c r="AIH60" s="5"/>
      <c r="AII60" s="5"/>
      <c r="AIJ60" s="5"/>
      <c r="AIK60" s="5"/>
      <c r="AIL60" s="5"/>
      <c r="AIM60" s="5"/>
      <c r="AIN60" s="5"/>
      <c r="AIO60" s="5"/>
      <c r="AIP60" s="5"/>
      <c r="AIQ60" s="5"/>
      <c r="AIR60" s="5"/>
      <c r="AIS60" s="5"/>
      <c r="AIT60" s="5"/>
      <c r="AIU60" s="5"/>
      <c r="AIV60" s="5"/>
      <c r="AIW60" s="5"/>
      <c r="AIX60" s="5"/>
      <c r="AIY60" s="5"/>
      <c r="AIZ60" s="5"/>
      <c r="AJA60" s="5"/>
      <c r="AJB60" s="5"/>
      <c r="AJC60" s="5"/>
      <c r="AJD60" s="5"/>
      <c r="AJE60" s="5"/>
      <c r="AJF60" s="5"/>
      <c r="AJG60" s="5"/>
      <c r="AJH60" s="5"/>
      <c r="AJI60" s="5"/>
      <c r="AJJ60" s="5"/>
      <c r="AJK60" s="5"/>
      <c r="AJL60" s="5"/>
      <c r="AJM60" s="5"/>
      <c r="AJN60" s="5"/>
      <c r="AJO60" s="5"/>
      <c r="AJP60" s="5"/>
      <c r="AJQ60" s="5"/>
      <c r="AJR60" s="5"/>
      <c r="AJS60" s="5"/>
      <c r="AJT60" s="5"/>
      <c r="AJU60" s="5"/>
      <c r="AJV60" s="5"/>
      <c r="AJW60" s="5"/>
      <c r="AJX60" s="5"/>
      <c r="AJY60" s="5"/>
      <c r="AJZ60" s="5"/>
      <c r="AKA60" s="5"/>
      <c r="AKB60" s="5"/>
      <c r="AKC60" s="5"/>
      <c r="AKD60" s="5"/>
      <c r="AKE60" s="5"/>
      <c r="AKF60" s="5"/>
      <c r="AKG60" s="5"/>
      <c r="AKH60" s="5"/>
      <c r="AKI60" s="5"/>
      <c r="AKJ60" s="5"/>
      <c r="AKK60" s="5"/>
      <c r="AKL60" s="5"/>
      <c r="AKM60" s="5"/>
      <c r="AKN60" s="5"/>
      <c r="AKO60" s="5"/>
      <c r="AKP60" s="5"/>
      <c r="AKQ60" s="5"/>
      <c r="AKR60" s="5"/>
      <c r="AKS60" s="5"/>
      <c r="AKT60" s="5"/>
      <c r="AKU60" s="5"/>
      <c r="AKV60" s="5"/>
      <c r="AKW60" s="5"/>
      <c r="AKX60" s="5"/>
      <c r="AKY60" s="5"/>
      <c r="AKZ60" s="5"/>
      <c r="ALA60" s="5"/>
      <c r="ALB60" s="5"/>
      <c r="ALC60" s="5"/>
      <c r="ALD60" s="5"/>
      <c r="ALE60" s="5"/>
      <c r="ALF60" s="5"/>
      <c r="ALG60" s="5"/>
      <c r="ALH60" s="5"/>
      <c r="ALI60" s="5"/>
      <c r="ALJ60" s="5"/>
      <c r="ALK60" s="5"/>
      <c r="ALL60" s="5"/>
      <c r="ALM60" s="5"/>
      <c r="ALN60" s="5"/>
      <c r="ALO60" s="5"/>
      <c r="ALP60" s="5"/>
      <c r="ALQ60" s="5"/>
      <c r="ALR60" s="5"/>
      <c r="ALS60" s="5"/>
      <c r="ALT60" s="5"/>
    </row>
    <row r="61" spans="1:1008">
      <c r="A61" s="512"/>
      <c r="B61" s="538"/>
      <c r="C61" s="538"/>
      <c r="D61" s="539"/>
      <c r="E61" s="539"/>
      <c r="F61" s="539"/>
    </row>
    <row r="62" spans="1:1008">
      <c r="A62" s="512"/>
      <c r="B62" s="538"/>
      <c r="C62" s="538"/>
      <c r="D62" s="539"/>
      <c r="E62" s="539"/>
      <c r="F62" s="539"/>
    </row>
  </sheetData>
  <mergeCells count="1">
    <mergeCell ref="B7:F7"/>
  </mergeCells>
  <pageMargins left="0.70866141732283472" right="0.70866141732283472" top="0.74803149606299213" bottom="0.74803149606299213" header="0.31496062992125984" footer="0.31496062992125984"/>
  <pageSetup paperSize="9" scale="86" firstPageNumber="52" orientation="portrait" r:id="rId1"/>
  <headerFooter>
    <oddHeader>&amp;LProjekt: VATROGASNI DOM ŠKRLJEVO
Troškovnik Građevinsko obrtničkih radova</oddHeader>
    <oddFooter>&amp;LZagreb, listopad 2018.&amp;R&amp;P od &amp;N</oddFooter>
  </headerFooter>
  <rowBreaks count="1" manualBreakCount="1">
    <brk id="56"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1:L279"/>
  <sheetViews>
    <sheetView view="pageBreakPreview" zoomScale="115" zoomScaleNormal="100" zoomScaleSheetLayoutView="115" workbookViewId="0">
      <selection activeCell="F254" sqref="F254"/>
    </sheetView>
  </sheetViews>
  <sheetFormatPr defaultRowHeight="15"/>
  <cols>
    <col min="1" max="1" width="4.42578125" style="400" bestFit="1" customWidth="1"/>
    <col min="2" max="2" width="55.7109375" style="400" customWidth="1"/>
    <col min="3" max="3" width="5.85546875" style="400" customWidth="1"/>
    <col min="4" max="4" width="6.7109375" style="407" customWidth="1"/>
    <col min="5" max="5" width="9.85546875" style="400" customWidth="1"/>
    <col min="6" max="6" width="12.140625" style="400" customWidth="1"/>
    <col min="7" max="16384" width="9.140625" style="400"/>
  </cols>
  <sheetData>
    <row r="1" spans="1:12" ht="25.5">
      <c r="A1" s="77" t="s">
        <v>367</v>
      </c>
      <c r="B1" s="77" t="s">
        <v>368</v>
      </c>
      <c r="C1" s="77" t="s">
        <v>369</v>
      </c>
      <c r="D1" s="78" t="s">
        <v>370</v>
      </c>
      <c r="E1" s="79" t="s">
        <v>371</v>
      </c>
      <c r="F1" s="77" t="s">
        <v>372</v>
      </c>
    </row>
    <row r="2" spans="1:12">
      <c r="A2" s="1248" t="s">
        <v>373</v>
      </c>
      <c r="B2" s="1249"/>
      <c r="C2" s="1250"/>
      <c r="D2" s="1250"/>
      <c r="E2" s="1250"/>
      <c r="F2" s="80"/>
    </row>
    <row r="3" spans="1:12">
      <c r="A3" s="81"/>
      <c r="B3" s="81"/>
      <c r="C3" s="81"/>
      <c r="D3" s="82"/>
      <c r="E3" s="83"/>
      <c r="F3" s="84"/>
    </row>
    <row r="4" spans="1:12">
      <c r="A4" s="399" t="s">
        <v>374</v>
      </c>
      <c r="B4" s="85" t="s">
        <v>202</v>
      </c>
      <c r="C4" s="401"/>
      <c r="D4" s="402"/>
      <c r="E4" s="403"/>
      <c r="F4" s="404"/>
    </row>
    <row r="5" spans="1:12">
      <c r="A5" s="86"/>
      <c r="B5" s="81"/>
      <c r="C5" s="401"/>
      <c r="D5" s="402"/>
      <c r="E5" s="403"/>
      <c r="F5" s="404"/>
    </row>
    <row r="6" spans="1:12">
      <c r="A6" s="86" t="s">
        <v>375</v>
      </c>
      <c r="B6" s="81" t="s">
        <v>376</v>
      </c>
      <c r="C6" s="401"/>
      <c r="D6" s="402"/>
      <c r="E6" s="404"/>
      <c r="F6" s="405"/>
    </row>
    <row r="7" spans="1:12">
      <c r="A7" s="602"/>
      <c r="B7" s="603" t="s">
        <v>377</v>
      </c>
      <c r="C7" s="443"/>
      <c r="D7" s="604"/>
      <c r="E7" s="445"/>
      <c r="F7" s="446"/>
      <c r="G7" s="447"/>
      <c r="H7" s="447"/>
      <c r="I7" s="447"/>
      <c r="J7" s="447"/>
      <c r="K7" s="447"/>
      <c r="L7" s="447"/>
    </row>
    <row r="8" spans="1:12">
      <c r="A8" s="603"/>
      <c r="B8" s="605" t="s">
        <v>378</v>
      </c>
      <c r="C8" s="443"/>
      <c r="D8" s="604"/>
      <c r="E8" s="445"/>
      <c r="F8" s="446"/>
      <c r="G8" s="447"/>
      <c r="H8" s="447"/>
      <c r="I8" s="447"/>
      <c r="J8" s="447"/>
      <c r="K8" s="447"/>
      <c r="L8" s="447"/>
    </row>
    <row r="9" spans="1:12">
      <c r="A9" s="603"/>
      <c r="B9" s="605" t="s">
        <v>379</v>
      </c>
      <c r="C9" s="443"/>
      <c r="D9" s="604"/>
      <c r="E9" s="445"/>
      <c r="F9" s="446"/>
      <c r="G9" s="447"/>
      <c r="H9" s="447"/>
      <c r="I9" s="447"/>
      <c r="J9" s="447"/>
      <c r="K9" s="447"/>
      <c r="L9" s="447"/>
    </row>
    <row r="10" spans="1:12">
      <c r="A10" s="603"/>
      <c r="B10" s="605" t="s">
        <v>380</v>
      </c>
      <c r="C10" s="443"/>
      <c r="D10" s="604"/>
      <c r="E10" s="445"/>
      <c r="F10" s="446"/>
      <c r="G10" s="447"/>
      <c r="H10" s="447"/>
      <c r="I10" s="447"/>
      <c r="J10" s="447"/>
      <c r="K10" s="447"/>
      <c r="L10" s="447"/>
    </row>
    <row r="11" spans="1:12" ht="25.5">
      <c r="A11" s="603"/>
      <c r="B11" s="605" t="s">
        <v>381</v>
      </c>
      <c r="C11" s="443"/>
      <c r="D11" s="604"/>
      <c r="E11" s="445"/>
      <c r="F11" s="446"/>
      <c r="G11" s="447"/>
      <c r="H11" s="447"/>
      <c r="I11" s="447"/>
      <c r="J11" s="447"/>
      <c r="K11" s="447"/>
      <c r="L11" s="447"/>
    </row>
    <row r="12" spans="1:12" ht="25.5">
      <c r="A12" s="603"/>
      <c r="B12" s="605" t="s">
        <v>382</v>
      </c>
      <c r="C12" s="443"/>
      <c r="D12" s="604"/>
      <c r="E12" s="445"/>
      <c r="F12" s="446"/>
      <c r="G12" s="447"/>
      <c r="H12" s="447"/>
      <c r="I12" s="447"/>
      <c r="J12" s="447"/>
      <c r="K12" s="447"/>
      <c r="L12" s="447"/>
    </row>
    <row r="13" spans="1:12" ht="38.25">
      <c r="A13" s="603"/>
      <c r="B13" s="605" t="s">
        <v>383</v>
      </c>
      <c r="C13" s="443"/>
      <c r="D13" s="604"/>
      <c r="E13" s="445"/>
      <c r="F13" s="446"/>
      <c r="G13" s="447"/>
      <c r="H13" s="447"/>
      <c r="I13" s="447"/>
      <c r="J13" s="447"/>
      <c r="K13" s="447"/>
      <c r="L13" s="447"/>
    </row>
    <row r="14" spans="1:12">
      <c r="A14" s="603"/>
      <c r="B14" s="605" t="s">
        <v>384</v>
      </c>
      <c r="C14" s="443"/>
      <c r="D14" s="604"/>
      <c r="E14" s="445"/>
      <c r="F14" s="446"/>
      <c r="G14" s="447"/>
      <c r="H14" s="447"/>
      <c r="I14" s="447"/>
      <c r="J14" s="447"/>
      <c r="K14" s="447"/>
      <c r="L14" s="447"/>
    </row>
    <row r="15" spans="1:12" ht="51">
      <c r="A15" s="603"/>
      <c r="B15" s="605" t="s">
        <v>385</v>
      </c>
      <c r="C15" s="443"/>
      <c r="D15" s="604"/>
      <c r="E15" s="445"/>
      <c r="F15" s="446"/>
      <c r="G15" s="447"/>
      <c r="H15" s="447"/>
      <c r="I15" s="447"/>
      <c r="J15" s="447"/>
      <c r="K15" s="447"/>
      <c r="L15" s="447"/>
    </row>
    <row r="16" spans="1:12">
      <c r="A16" s="603"/>
      <c r="B16" s="543" t="s">
        <v>386</v>
      </c>
      <c r="C16" s="443"/>
      <c r="D16" s="604"/>
      <c r="E16" s="445"/>
      <c r="F16" s="446"/>
      <c r="G16" s="447"/>
      <c r="H16" s="447"/>
      <c r="I16" s="447"/>
      <c r="J16" s="447"/>
      <c r="K16" s="447"/>
      <c r="L16" s="447"/>
    </row>
    <row r="17" spans="1:12" s="473" customFormat="1">
      <c r="A17" s="603"/>
      <c r="B17" s="606"/>
      <c r="C17" s="607" t="s">
        <v>387</v>
      </c>
      <c r="D17" s="445">
        <v>1750</v>
      </c>
      <c r="E17" s="445"/>
      <c r="F17" s="446">
        <f t="shared" ref="F17:F20" si="0">D17*E17</f>
        <v>0</v>
      </c>
      <c r="G17" s="447"/>
      <c r="H17" s="447"/>
      <c r="I17" s="447"/>
      <c r="J17" s="447"/>
      <c r="K17" s="447"/>
      <c r="L17" s="447"/>
    </row>
    <row r="18" spans="1:12">
      <c r="A18" s="603"/>
      <c r="B18" s="608"/>
      <c r="C18" s="443"/>
      <c r="D18" s="604"/>
      <c r="E18" s="445"/>
      <c r="F18" s="446"/>
      <c r="G18" s="447"/>
      <c r="H18" s="447"/>
      <c r="I18" s="447"/>
      <c r="J18" s="447"/>
      <c r="K18" s="447"/>
      <c r="L18" s="447"/>
    </row>
    <row r="19" spans="1:12">
      <c r="A19" s="609" t="s">
        <v>388</v>
      </c>
      <c r="B19" s="610" t="s">
        <v>389</v>
      </c>
      <c r="C19" s="611"/>
      <c r="D19" s="612"/>
      <c r="E19" s="613"/>
      <c r="F19" s="446"/>
      <c r="G19" s="447"/>
      <c r="H19" s="447"/>
      <c r="I19" s="447"/>
      <c r="J19" s="447"/>
      <c r="K19" s="447"/>
      <c r="L19" s="447"/>
    </row>
    <row r="20" spans="1:12" s="474" customFormat="1">
      <c r="A20" s="611"/>
      <c r="B20" s="609" t="s">
        <v>390</v>
      </c>
      <c r="C20" s="443" t="s">
        <v>391</v>
      </c>
      <c r="D20" s="445">
        <v>2</v>
      </c>
      <c r="E20" s="445"/>
      <c r="F20" s="446">
        <f t="shared" si="0"/>
        <v>0</v>
      </c>
      <c r="G20" s="447"/>
      <c r="H20" s="447"/>
      <c r="I20" s="447"/>
      <c r="J20" s="447"/>
      <c r="K20" s="447"/>
      <c r="L20" s="447"/>
    </row>
    <row r="21" spans="1:12">
      <c r="A21" s="614"/>
      <c r="B21" s="615"/>
      <c r="C21" s="615"/>
      <c r="D21" s="616"/>
      <c r="E21" s="617"/>
      <c r="F21" s="446"/>
      <c r="G21" s="447"/>
      <c r="H21" s="447"/>
      <c r="I21" s="447"/>
      <c r="J21" s="447"/>
      <c r="K21" s="447"/>
      <c r="L21" s="447"/>
    </row>
    <row r="22" spans="1:12">
      <c r="A22" s="609" t="s">
        <v>392</v>
      </c>
      <c r="B22" s="610" t="s">
        <v>393</v>
      </c>
      <c r="C22" s="611"/>
      <c r="D22" s="612"/>
      <c r="E22" s="613"/>
      <c r="F22" s="446"/>
      <c r="G22" s="447"/>
      <c r="H22" s="447"/>
      <c r="I22" s="447"/>
      <c r="J22" s="447"/>
      <c r="K22" s="447"/>
      <c r="L22" s="447"/>
    </row>
    <row r="23" spans="1:12" ht="25.5">
      <c r="A23" s="609"/>
      <c r="B23" s="606" t="s">
        <v>394</v>
      </c>
      <c r="C23" s="611"/>
      <c r="D23" s="612"/>
      <c r="E23" s="613"/>
      <c r="F23" s="446"/>
      <c r="G23" s="447"/>
      <c r="H23" s="447"/>
      <c r="I23" s="447"/>
      <c r="J23" s="447"/>
      <c r="K23" s="447"/>
      <c r="L23" s="447"/>
    </row>
    <row r="24" spans="1:12" ht="25.5">
      <c r="A24" s="608"/>
      <c r="B24" s="606" t="s">
        <v>395</v>
      </c>
      <c r="C24" s="611"/>
      <c r="D24" s="612"/>
      <c r="E24" s="613"/>
      <c r="F24" s="446"/>
      <c r="G24" s="447"/>
      <c r="H24" s="447"/>
      <c r="I24" s="447"/>
      <c r="J24" s="447"/>
      <c r="K24" s="447"/>
      <c r="L24" s="447"/>
    </row>
    <row r="25" spans="1:12">
      <c r="A25" s="608"/>
      <c r="B25" s="618" t="s">
        <v>396</v>
      </c>
      <c r="C25" s="611"/>
      <c r="D25" s="612"/>
      <c r="E25" s="613"/>
      <c r="F25" s="446"/>
      <c r="G25" s="447"/>
      <c r="H25" s="447"/>
      <c r="I25" s="447"/>
      <c r="J25" s="447"/>
      <c r="K25" s="447"/>
      <c r="L25" s="447"/>
    </row>
    <row r="26" spans="1:12">
      <c r="A26" s="608"/>
      <c r="B26" s="606" t="s">
        <v>397</v>
      </c>
      <c r="C26" s="611"/>
      <c r="D26" s="612"/>
      <c r="E26" s="613"/>
      <c r="F26" s="446"/>
      <c r="G26" s="447"/>
      <c r="H26" s="447"/>
      <c r="I26" s="447"/>
      <c r="J26" s="447"/>
      <c r="K26" s="447"/>
      <c r="L26" s="447"/>
    </row>
    <row r="27" spans="1:12">
      <c r="A27" s="608"/>
      <c r="B27" s="608" t="s">
        <v>398</v>
      </c>
      <c r="C27" s="611"/>
      <c r="D27" s="612"/>
      <c r="E27" s="613"/>
      <c r="F27" s="446"/>
      <c r="G27" s="447"/>
      <c r="H27" s="447"/>
      <c r="I27" s="447"/>
      <c r="J27" s="447"/>
      <c r="K27" s="447"/>
      <c r="L27" s="447"/>
    </row>
    <row r="28" spans="1:12">
      <c r="A28" s="608"/>
      <c r="B28" s="606" t="s">
        <v>399</v>
      </c>
      <c r="C28" s="611"/>
      <c r="D28" s="612"/>
      <c r="E28" s="613"/>
      <c r="F28" s="446"/>
      <c r="G28" s="447"/>
      <c r="H28" s="447"/>
      <c r="I28" s="447"/>
      <c r="J28" s="447"/>
      <c r="K28" s="447"/>
      <c r="L28" s="447"/>
    </row>
    <row r="29" spans="1:12">
      <c r="A29" s="614"/>
      <c r="B29" s="605" t="s">
        <v>400</v>
      </c>
      <c r="C29" s="443" t="s">
        <v>401</v>
      </c>
      <c r="D29" s="619">
        <v>32</v>
      </c>
      <c r="E29" s="617"/>
      <c r="F29" s="446">
        <f t="shared" ref="F29:F36" si="1">D29*E29</f>
        <v>0</v>
      </c>
      <c r="G29" s="447"/>
      <c r="H29" s="447"/>
      <c r="I29" s="447"/>
      <c r="J29" s="447"/>
      <c r="K29" s="447"/>
      <c r="L29" s="447"/>
    </row>
    <row r="30" spans="1:12">
      <c r="A30" s="443"/>
      <c r="B30" s="605"/>
      <c r="C30" s="443"/>
      <c r="D30" s="616"/>
      <c r="E30" s="620"/>
      <c r="F30" s="446"/>
      <c r="G30" s="447"/>
      <c r="H30" s="447"/>
      <c r="I30" s="447"/>
      <c r="J30" s="447"/>
      <c r="K30" s="447"/>
      <c r="L30" s="447"/>
    </row>
    <row r="31" spans="1:12" ht="25.5">
      <c r="A31" s="609" t="s">
        <v>402</v>
      </c>
      <c r="B31" s="609" t="s">
        <v>403</v>
      </c>
      <c r="C31" s="607"/>
      <c r="D31" s="616"/>
      <c r="E31" s="620"/>
      <c r="F31" s="446"/>
      <c r="G31" s="447"/>
      <c r="H31" s="447"/>
      <c r="I31" s="447"/>
      <c r="J31" s="447"/>
      <c r="K31" s="447"/>
      <c r="L31" s="447"/>
    </row>
    <row r="32" spans="1:12">
      <c r="A32" s="608"/>
      <c r="B32" s="618" t="s">
        <v>404</v>
      </c>
      <c r="C32" s="607"/>
      <c r="D32" s="616"/>
      <c r="E32" s="620"/>
      <c r="F32" s="446"/>
      <c r="G32" s="447"/>
      <c r="H32" s="447"/>
      <c r="I32" s="447"/>
      <c r="J32" s="447"/>
      <c r="K32" s="447"/>
      <c r="L32" s="447"/>
    </row>
    <row r="33" spans="1:12">
      <c r="A33" s="608"/>
      <c r="B33" s="621" t="s">
        <v>405</v>
      </c>
      <c r="C33" s="622"/>
      <c r="D33" s="616"/>
      <c r="E33" s="620"/>
      <c r="F33" s="446"/>
      <c r="G33" s="447"/>
      <c r="H33" s="447"/>
      <c r="I33" s="447"/>
      <c r="J33" s="447"/>
      <c r="K33" s="447"/>
      <c r="L33" s="447"/>
    </row>
    <row r="34" spans="1:12">
      <c r="A34" s="608"/>
      <c r="B34" s="621" t="s">
        <v>2005</v>
      </c>
      <c r="C34" s="607"/>
      <c r="D34" s="616"/>
      <c r="E34" s="620"/>
      <c r="F34" s="446"/>
      <c r="G34" s="447"/>
      <c r="H34" s="447"/>
      <c r="I34" s="447"/>
      <c r="J34" s="447"/>
      <c r="K34" s="447"/>
      <c r="L34" s="447"/>
    </row>
    <row r="35" spans="1:12" ht="25.5">
      <c r="A35" s="608"/>
      <c r="B35" s="618" t="s">
        <v>406</v>
      </c>
      <c r="C35" s="622"/>
      <c r="D35" s="616"/>
      <c r="E35" s="620"/>
      <c r="F35" s="446"/>
      <c r="G35" s="447"/>
      <c r="H35" s="447"/>
      <c r="I35" s="447"/>
      <c r="J35" s="447"/>
      <c r="K35" s="447"/>
      <c r="L35" s="447"/>
    </row>
    <row r="36" spans="1:12">
      <c r="A36" s="608"/>
      <c r="B36" s="622" t="s">
        <v>407</v>
      </c>
      <c r="C36" s="607" t="s">
        <v>408</v>
      </c>
      <c r="D36" s="619">
        <v>64</v>
      </c>
      <c r="E36" s="620"/>
      <c r="F36" s="446">
        <f t="shared" si="1"/>
        <v>0</v>
      </c>
      <c r="G36" s="447"/>
      <c r="H36" s="447"/>
      <c r="I36" s="447"/>
      <c r="J36" s="447"/>
      <c r="K36" s="447"/>
      <c r="L36" s="447"/>
    </row>
    <row r="37" spans="1:12">
      <c r="A37" s="443"/>
      <c r="B37" s="443"/>
      <c r="C37" s="443"/>
      <c r="D37" s="623"/>
      <c r="E37" s="617"/>
      <c r="F37" s="446"/>
      <c r="G37" s="447"/>
      <c r="H37" s="447"/>
      <c r="I37" s="447"/>
      <c r="J37" s="447"/>
      <c r="K37" s="447"/>
      <c r="L37" s="447"/>
    </row>
    <row r="38" spans="1:12">
      <c r="A38" s="609" t="s">
        <v>409</v>
      </c>
      <c r="B38" s="609" t="s">
        <v>410</v>
      </c>
      <c r="C38" s="443"/>
      <c r="D38" s="624"/>
      <c r="E38" s="443"/>
      <c r="F38" s="443"/>
      <c r="G38" s="447"/>
      <c r="H38" s="447"/>
      <c r="I38" s="447"/>
      <c r="J38" s="447"/>
      <c r="K38" s="447"/>
      <c r="L38" s="447"/>
    </row>
    <row r="39" spans="1:12" s="474" customFormat="1" ht="25.5">
      <c r="A39" s="609"/>
      <c r="B39" s="611" t="s">
        <v>2006</v>
      </c>
      <c r="C39" s="607" t="s">
        <v>411</v>
      </c>
      <c r="D39" s="445">
        <v>1750</v>
      </c>
      <c r="E39" s="445"/>
      <c r="F39" s="446">
        <f t="shared" ref="F39:F48" si="2">D39*E39</f>
        <v>0</v>
      </c>
      <c r="G39" s="447"/>
      <c r="H39" s="447"/>
      <c r="I39" s="447"/>
      <c r="J39" s="447"/>
      <c r="K39" s="447"/>
      <c r="L39" s="447"/>
    </row>
    <row r="40" spans="1:12">
      <c r="A40" s="605"/>
      <c r="B40" s="605"/>
      <c r="C40" s="443"/>
      <c r="D40" s="604"/>
      <c r="E40" s="445"/>
      <c r="F40" s="446"/>
      <c r="G40" s="447"/>
      <c r="H40" s="447"/>
      <c r="I40" s="447"/>
      <c r="J40" s="447"/>
      <c r="K40" s="447"/>
      <c r="L40" s="447"/>
    </row>
    <row r="41" spans="1:12">
      <c r="A41" s="609" t="s">
        <v>412</v>
      </c>
      <c r="B41" s="609" t="s">
        <v>413</v>
      </c>
      <c r="C41" s="625"/>
      <c r="D41" s="626"/>
      <c r="E41" s="627"/>
      <c r="F41" s="446"/>
      <c r="G41" s="447"/>
      <c r="H41" s="447"/>
      <c r="I41" s="447"/>
      <c r="J41" s="447"/>
      <c r="K41" s="447"/>
      <c r="L41" s="447"/>
    </row>
    <row r="42" spans="1:12">
      <c r="A42" s="605"/>
      <c r="B42" s="628" t="s">
        <v>414</v>
      </c>
      <c r="C42" s="443"/>
      <c r="D42" s="629"/>
      <c r="E42" s="446"/>
      <c r="F42" s="446"/>
      <c r="G42" s="447"/>
      <c r="H42" s="447"/>
      <c r="I42" s="447"/>
      <c r="J42" s="447"/>
      <c r="K42" s="447"/>
      <c r="L42" s="447"/>
    </row>
    <row r="43" spans="1:12">
      <c r="A43" s="605"/>
      <c r="B43" s="628" t="s">
        <v>415</v>
      </c>
      <c r="C43" s="443"/>
      <c r="D43" s="629"/>
      <c r="E43" s="446"/>
      <c r="F43" s="446"/>
      <c r="G43" s="447"/>
      <c r="H43" s="447"/>
      <c r="I43" s="447"/>
      <c r="J43" s="447"/>
      <c r="K43" s="447"/>
      <c r="L43" s="447"/>
    </row>
    <row r="44" spans="1:12">
      <c r="A44" s="605"/>
      <c r="B44" s="628" t="s">
        <v>416</v>
      </c>
      <c r="C44" s="443"/>
      <c r="D44" s="629"/>
      <c r="E44" s="446"/>
      <c r="F44" s="446"/>
      <c r="G44" s="447"/>
      <c r="H44" s="447"/>
      <c r="I44" s="447"/>
      <c r="J44" s="447"/>
      <c r="K44" s="447"/>
      <c r="L44" s="447"/>
    </row>
    <row r="45" spans="1:12" ht="63.75">
      <c r="A45" s="605"/>
      <c r="B45" s="628" t="s">
        <v>2008</v>
      </c>
      <c r="C45" s="443"/>
      <c r="D45" s="629"/>
      <c r="E45" s="446"/>
      <c r="F45" s="446"/>
      <c r="G45" s="447"/>
      <c r="H45" s="447"/>
      <c r="I45" s="447"/>
      <c r="J45" s="447"/>
      <c r="K45" s="447"/>
      <c r="L45" s="447"/>
    </row>
    <row r="46" spans="1:12" ht="25.5">
      <c r="A46" s="605"/>
      <c r="B46" s="628" t="s">
        <v>417</v>
      </c>
      <c r="C46" s="443"/>
      <c r="D46" s="629"/>
      <c r="E46" s="446"/>
      <c r="F46" s="446"/>
      <c r="G46" s="447"/>
      <c r="H46" s="447"/>
      <c r="I46" s="447"/>
      <c r="J46" s="447"/>
      <c r="K46" s="447"/>
      <c r="L46" s="447"/>
    </row>
    <row r="47" spans="1:12" ht="38.25">
      <c r="A47" s="605"/>
      <c r="B47" s="628" t="s">
        <v>418</v>
      </c>
      <c r="C47" s="443"/>
      <c r="D47" s="612"/>
      <c r="E47" s="446"/>
      <c r="F47" s="446"/>
      <c r="G47" s="447"/>
      <c r="H47" s="447"/>
      <c r="I47" s="447"/>
      <c r="J47" s="447"/>
      <c r="K47" s="447"/>
      <c r="L47" s="447"/>
    </row>
    <row r="48" spans="1:12" s="473" customFormat="1">
      <c r="A48" s="605"/>
      <c r="B48" s="628" t="s">
        <v>419</v>
      </c>
      <c r="C48" s="443" t="s">
        <v>387</v>
      </c>
      <c r="D48" s="445">
        <v>1</v>
      </c>
      <c r="E48" s="446"/>
      <c r="F48" s="446">
        <f t="shared" si="2"/>
        <v>0</v>
      </c>
      <c r="G48" s="447"/>
      <c r="H48" s="447"/>
      <c r="I48" s="447"/>
      <c r="J48" s="447"/>
      <c r="K48" s="447"/>
      <c r="L48" s="447"/>
    </row>
    <row r="49" spans="1:12">
      <c r="A49" s="605"/>
      <c r="B49" s="628"/>
      <c r="C49" s="443"/>
      <c r="D49" s="604"/>
      <c r="E49" s="446"/>
      <c r="F49" s="446"/>
      <c r="G49" s="447"/>
      <c r="H49" s="447"/>
      <c r="I49" s="447"/>
      <c r="J49" s="447"/>
      <c r="K49" s="447"/>
      <c r="L49" s="447"/>
    </row>
    <row r="50" spans="1:12">
      <c r="A50" s="630"/>
      <c r="B50" s="609"/>
      <c r="C50" s="625"/>
      <c r="D50" s="626"/>
      <c r="E50" s="627"/>
      <c r="F50" s="631"/>
      <c r="G50" s="447"/>
      <c r="H50" s="447"/>
      <c r="I50" s="447"/>
      <c r="J50" s="447"/>
      <c r="K50" s="447"/>
      <c r="L50" s="447"/>
    </row>
    <row r="51" spans="1:12">
      <c r="A51" s="602"/>
      <c r="B51" s="632" t="s">
        <v>420</v>
      </c>
      <c r="C51" s="443"/>
      <c r="D51" s="633"/>
      <c r="E51" s="634"/>
      <c r="F51" s="635">
        <f>SUM(F16:F50)</f>
        <v>0</v>
      </c>
      <c r="G51" s="447"/>
      <c r="H51" s="447"/>
      <c r="I51" s="447"/>
      <c r="J51" s="447"/>
      <c r="K51" s="447"/>
      <c r="L51" s="447"/>
    </row>
    <row r="52" spans="1:12">
      <c r="A52" s="603"/>
      <c r="B52" s="605"/>
      <c r="C52" s="443"/>
      <c r="D52" s="604"/>
      <c r="E52" s="445"/>
      <c r="F52" s="635"/>
      <c r="G52" s="447"/>
      <c r="H52" s="447"/>
      <c r="I52" s="447"/>
      <c r="J52" s="447"/>
      <c r="K52" s="447"/>
      <c r="L52" s="447"/>
    </row>
    <row r="53" spans="1:12">
      <c r="A53" s="603"/>
      <c r="B53" s="610"/>
      <c r="C53" s="443"/>
      <c r="D53" s="604"/>
      <c r="E53" s="445"/>
      <c r="F53" s="635"/>
      <c r="G53" s="447"/>
      <c r="H53" s="447"/>
      <c r="I53" s="447"/>
      <c r="J53" s="447"/>
      <c r="K53" s="447"/>
      <c r="L53" s="447"/>
    </row>
    <row r="54" spans="1:12" ht="12.75" customHeight="1">
      <c r="A54" s="636" t="s">
        <v>421</v>
      </c>
      <c r="B54" s="632" t="s">
        <v>204</v>
      </c>
      <c r="C54" s="443"/>
      <c r="D54" s="604"/>
      <c r="E54" s="634"/>
      <c r="F54" s="635"/>
      <c r="G54" s="447"/>
      <c r="H54" s="447"/>
      <c r="I54" s="447"/>
      <c r="J54" s="447"/>
      <c r="K54" s="447"/>
      <c r="L54" s="447"/>
    </row>
    <row r="55" spans="1:12" ht="12.75" customHeight="1">
      <c r="A55" s="636"/>
      <c r="B55" s="632"/>
      <c r="C55" s="443"/>
      <c r="D55" s="604"/>
      <c r="E55" s="634"/>
      <c r="F55" s="635"/>
      <c r="G55" s="447"/>
      <c r="H55" s="447"/>
      <c r="I55" s="447"/>
      <c r="J55" s="447"/>
      <c r="K55" s="447"/>
      <c r="L55" s="447"/>
    </row>
    <row r="56" spans="1:12" ht="12.75" customHeight="1">
      <c r="A56" s="610" t="s">
        <v>422</v>
      </c>
      <c r="B56" s="610" t="s">
        <v>423</v>
      </c>
      <c r="C56" s="443"/>
      <c r="D56" s="604"/>
      <c r="E56" s="634"/>
      <c r="F56" s="635"/>
      <c r="G56" s="447"/>
      <c r="H56" s="447"/>
      <c r="I56" s="447"/>
      <c r="J56" s="447"/>
      <c r="K56" s="447"/>
      <c r="L56" s="447"/>
    </row>
    <row r="57" spans="1:12" ht="57" customHeight="1">
      <c r="A57" s="637"/>
      <c r="B57" s="628" t="s">
        <v>2010</v>
      </c>
      <c r="C57" s="443"/>
      <c r="D57" s="604"/>
      <c r="E57" s="634"/>
      <c r="F57" s="635"/>
      <c r="G57" s="447"/>
      <c r="H57" s="447"/>
      <c r="I57" s="447"/>
      <c r="J57" s="447"/>
      <c r="K57" s="447"/>
      <c r="L57" s="447"/>
    </row>
    <row r="58" spans="1:12" s="473" customFormat="1" ht="12.75" customHeight="1">
      <c r="A58" s="636"/>
      <c r="B58" s="628" t="s">
        <v>2009</v>
      </c>
      <c r="C58" s="443" t="s">
        <v>424</v>
      </c>
      <c r="D58" s="445">
        <v>175</v>
      </c>
      <c r="E58" s="446"/>
      <c r="F58" s="446">
        <f t="shared" ref="F58" si="3">D58*E58</f>
        <v>0</v>
      </c>
      <c r="G58" s="447"/>
      <c r="H58" s="447"/>
      <c r="I58" s="447"/>
      <c r="J58" s="447"/>
      <c r="K58" s="447"/>
      <c r="L58" s="447"/>
    </row>
    <row r="59" spans="1:12" ht="12.75" customHeight="1">
      <c r="A59" s="636"/>
      <c r="B59" s="632"/>
      <c r="C59" s="443"/>
      <c r="D59" s="604"/>
      <c r="E59" s="634"/>
      <c r="F59" s="446"/>
      <c r="G59" s="447"/>
      <c r="H59" s="447"/>
      <c r="I59" s="447"/>
      <c r="J59" s="447"/>
      <c r="K59" s="447"/>
      <c r="L59" s="447"/>
    </row>
    <row r="60" spans="1:12" ht="12.75" customHeight="1">
      <c r="A60" s="610" t="s">
        <v>425</v>
      </c>
      <c r="B60" s="610" t="s">
        <v>2013</v>
      </c>
      <c r="C60" s="443"/>
      <c r="D60" s="604"/>
      <c r="E60" s="634"/>
      <c r="F60" s="446"/>
      <c r="G60" s="447"/>
      <c r="H60" s="447"/>
      <c r="I60" s="447"/>
      <c r="J60" s="447"/>
      <c r="K60" s="447"/>
      <c r="L60" s="447"/>
    </row>
    <row r="61" spans="1:12" ht="81" customHeight="1">
      <c r="A61" s="636"/>
      <c r="B61" s="628" t="s">
        <v>2012</v>
      </c>
      <c r="C61" s="443"/>
      <c r="D61" s="604"/>
      <c r="E61" s="634"/>
      <c r="F61" s="446"/>
      <c r="G61" s="447"/>
      <c r="H61" s="447"/>
      <c r="I61" s="447"/>
      <c r="J61" s="447"/>
      <c r="K61" s="447"/>
      <c r="L61" s="447"/>
    </row>
    <row r="62" spans="1:12" ht="25.5">
      <c r="A62" s="636"/>
      <c r="B62" s="628" t="s">
        <v>426</v>
      </c>
      <c r="C62" s="443"/>
      <c r="D62" s="604"/>
      <c r="E62" s="634"/>
      <c r="F62" s="446"/>
      <c r="G62" s="447"/>
      <c r="H62" s="447"/>
      <c r="I62" s="447"/>
      <c r="J62" s="447"/>
      <c r="K62" s="447"/>
      <c r="L62" s="447"/>
    </row>
    <row r="63" spans="1:12" ht="25.5">
      <c r="A63" s="636"/>
      <c r="B63" s="628" t="s">
        <v>427</v>
      </c>
      <c r="C63" s="443"/>
      <c r="D63" s="604"/>
      <c r="E63" s="634"/>
      <c r="F63" s="446"/>
      <c r="G63" s="447"/>
      <c r="H63" s="447"/>
      <c r="I63" s="447"/>
      <c r="J63" s="447"/>
      <c r="K63" s="447"/>
      <c r="L63" s="447"/>
    </row>
    <row r="64" spans="1:12" ht="17.25" customHeight="1">
      <c r="A64" s="636"/>
      <c r="B64" s="628" t="s">
        <v>2011</v>
      </c>
      <c r="C64" s="443"/>
      <c r="D64" s="604"/>
      <c r="E64" s="634"/>
      <c r="F64" s="446"/>
      <c r="G64" s="447"/>
      <c r="H64" s="447"/>
      <c r="I64" s="447"/>
      <c r="J64" s="447"/>
      <c r="K64" s="447"/>
      <c r="L64" s="447"/>
    </row>
    <row r="65" spans="1:12" ht="51" customHeight="1">
      <c r="A65" s="636"/>
      <c r="B65" s="628" t="s">
        <v>428</v>
      </c>
      <c r="C65" s="443"/>
      <c r="D65" s="604"/>
      <c r="E65" s="634"/>
      <c r="F65" s="446"/>
      <c r="G65" s="447"/>
      <c r="H65" s="447"/>
      <c r="I65" s="447"/>
      <c r="J65" s="447"/>
      <c r="K65" s="447"/>
      <c r="L65" s="447"/>
    </row>
    <row r="66" spans="1:12" s="474" customFormat="1">
      <c r="A66" s="636"/>
      <c r="B66" s="628" t="s">
        <v>429</v>
      </c>
      <c r="C66" s="607" t="s">
        <v>430</v>
      </c>
      <c r="D66" s="445">
        <v>1050</v>
      </c>
      <c r="E66" s="445"/>
      <c r="F66" s="446">
        <f t="shared" ref="F66:F93" si="4">D66*E66</f>
        <v>0</v>
      </c>
      <c r="G66" s="447"/>
      <c r="H66" s="447"/>
      <c r="I66" s="447"/>
      <c r="J66" s="447"/>
      <c r="K66" s="447"/>
      <c r="L66" s="447"/>
    </row>
    <row r="67" spans="1:12">
      <c r="A67" s="636"/>
      <c r="B67" s="628"/>
      <c r="C67" s="638"/>
      <c r="D67" s="639"/>
      <c r="E67" s="640"/>
      <c r="F67" s="446"/>
      <c r="G67" s="447"/>
      <c r="H67" s="447"/>
      <c r="I67" s="447"/>
      <c r="J67" s="447"/>
      <c r="K67" s="447"/>
      <c r="L67" s="447"/>
    </row>
    <row r="68" spans="1:12">
      <c r="A68" s="610" t="s">
        <v>431</v>
      </c>
      <c r="B68" s="610" t="s">
        <v>432</v>
      </c>
      <c r="C68" s="641"/>
      <c r="D68" s="642"/>
      <c r="E68" s="642"/>
      <c r="F68" s="628"/>
      <c r="G68" s="447"/>
      <c r="H68" s="447"/>
      <c r="I68" s="447"/>
      <c r="J68" s="447"/>
      <c r="K68" s="447"/>
      <c r="L68" s="447"/>
    </row>
    <row r="69" spans="1:12">
      <c r="A69" s="643"/>
      <c r="B69" s="628" t="s">
        <v>433</v>
      </c>
      <c r="C69" s="628"/>
      <c r="D69" s="628"/>
      <c r="E69" s="628"/>
      <c r="F69" s="628"/>
      <c r="G69" s="447"/>
      <c r="H69" s="447"/>
      <c r="I69" s="447"/>
      <c r="J69" s="447"/>
      <c r="K69" s="447"/>
      <c r="L69" s="447"/>
    </row>
    <row r="70" spans="1:12" ht="25.5">
      <c r="A70" s="643"/>
      <c r="B70" s="628" t="s">
        <v>2014</v>
      </c>
      <c r="C70" s="628"/>
      <c r="D70" s="628"/>
      <c r="E70" s="628"/>
      <c r="F70" s="628"/>
      <c r="G70" s="447"/>
      <c r="H70" s="447"/>
      <c r="I70" s="447"/>
      <c r="J70" s="447"/>
      <c r="K70" s="447"/>
      <c r="L70" s="447"/>
    </row>
    <row r="71" spans="1:12">
      <c r="A71" s="644"/>
      <c r="B71" s="628" t="s">
        <v>434</v>
      </c>
      <c r="C71" s="628"/>
      <c r="D71" s="628"/>
      <c r="E71" s="628"/>
      <c r="F71" s="628"/>
      <c r="G71" s="447"/>
      <c r="H71" s="447"/>
      <c r="I71" s="447"/>
      <c r="J71" s="447"/>
      <c r="K71" s="447"/>
      <c r="L71" s="447"/>
    </row>
    <row r="72" spans="1:12" s="474" customFormat="1" ht="25.5">
      <c r="A72" s="645"/>
      <c r="B72" s="628" t="s">
        <v>435</v>
      </c>
      <c r="C72" s="607" t="s">
        <v>430</v>
      </c>
      <c r="D72" s="445">
        <v>15</v>
      </c>
      <c r="E72" s="445"/>
      <c r="F72" s="446">
        <f>E72*D72</f>
        <v>0</v>
      </c>
      <c r="G72" s="447"/>
      <c r="H72" s="447"/>
      <c r="I72" s="447"/>
      <c r="J72" s="447"/>
      <c r="K72" s="447"/>
      <c r="L72" s="447"/>
    </row>
    <row r="73" spans="1:12">
      <c r="A73" s="636"/>
      <c r="B73" s="628"/>
      <c r="C73" s="607"/>
      <c r="D73" s="445"/>
      <c r="E73" s="445"/>
      <c r="F73" s="446"/>
      <c r="G73" s="447"/>
      <c r="H73" s="447"/>
      <c r="I73" s="447"/>
      <c r="J73" s="447"/>
      <c r="K73" s="447"/>
      <c r="L73" s="447"/>
    </row>
    <row r="74" spans="1:12" ht="25.5">
      <c r="A74" s="610" t="s">
        <v>436</v>
      </c>
      <c r="B74" s="610" t="s">
        <v>437</v>
      </c>
      <c r="C74" s="443"/>
      <c r="D74" s="646"/>
      <c r="E74" s="647"/>
      <c r="F74" s="646"/>
      <c r="G74" s="447"/>
      <c r="H74" s="447"/>
      <c r="I74" s="447"/>
      <c r="J74" s="447"/>
      <c r="K74" s="447"/>
      <c r="L74" s="447"/>
    </row>
    <row r="75" spans="1:12">
      <c r="A75" s="648"/>
      <c r="B75" s="602" t="s">
        <v>438</v>
      </c>
      <c r="C75" s="443"/>
      <c r="D75" s="446"/>
      <c r="E75" s="647"/>
      <c r="F75" s="646"/>
      <c r="G75" s="447"/>
      <c r="H75" s="447"/>
      <c r="I75" s="447"/>
      <c r="J75" s="447"/>
      <c r="K75" s="447"/>
      <c r="L75" s="447"/>
    </row>
    <row r="76" spans="1:12" ht="25.5">
      <c r="A76" s="649"/>
      <c r="B76" s="628" t="s">
        <v>439</v>
      </c>
      <c r="C76" s="443"/>
      <c r="D76" s="446"/>
      <c r="E76" s="647"/>
      <c r="F76" s="646"/>
      <c r="G76" s="447"/>
      <c r="H76" s="447"/>
      <c r="I76" s="447"/>
      <c r="J76" s="447"/>
      <c r="K76" s="447"/>
      <c r="L76" s="447"/>
    </row>
    <row r="77" spans="1:12" ht="27.75" customHeight="1">
      <c r="A77" s="649"/>
      <c r="B77" s="628" t="s">
        <v>440</v>
      </c>
      <c r="C77" s="443"/>
      <c r="D77" s="446"/>
      <c r="E77" s="647"/>
      <c r="F77" s="646"/>
      <c r="G77" s="447"/>
      <c r="H77" s="447"/>
      <c r="I77" s="447"/>
      <c r="J77" s="447"/>
      <c r="K77" s="447"/>
      <c r="L77" s="447"/>
    </row>
    <row r="78" spans="1:12" ht="25.5">
      <c r="A78" s="649"/>
      <c r="B78" s="628" t="s">
        <v>441</v>
      </c>
      <c r="C78" s="443"/>
      <c r="D78" s="446"/>
      <c r="E78" s="647"/>
      <c r="F78" s="646"/>
      <c r="G78" s="447"/>
      <c r="H78" s="447"/>
      <c r="I78" s="447"/>
      <c r="J78" s="447"/>
      <c r="K78" s="447"/>
      <c r="L78" s="447"/>
    </row>
    <row r="79" spans="1:12">
      <c r="A79" s="650"/>
      <c r="B79" s="628" t="s">
        <v>442</v>
      </c>
      <c r="C79" s="443"/>
      <c r="D79" s="446"/>
      <c r="E79" s="647"/>
      <c r="F79" s="646"/>
      <c r="G79" s="447"/>
      <c r="H79" s="447"/>
      <c r="I79" s="447"/>
      <c r="J79" s="447"/>
      <c r="K79" s="447"/>
      <c r="L79" s="447"/>
    </row>
    <row r="80" spans="1:12">
      <c r="A80" s="650"/>
      <c r="B80" s="628" t="s">
        <v>443</v>
      </c>
      <c r="C80" s="443"/>
      <c r="D80" s="446"/>
      <c r="E80" s="647"/>
      <c r="F80" s="646"/>
      <c r="G80" s="447"/>
      <c r="H80" s="447"/>
      <c r="I80" s="447"/>
      <c r="J80" s="447"/>
      <c r="K80" s="447"/>
      <c r="L80" s="447"/>
    </row>
    <row r="81" spans="1:12">
      <c r="A81" s="650"/>
      <c r="B81" s="628" t="s">
        <v>444</v>
      </c>
      <c r="C81" s="443"/>
      <c r="D81" s="446"/>
      <c r="E81" s="647"/>
      <c r="F81" s="646"/>
      <c r="G81" s="447"/>
      <c r="H81" s="447"/>
      <c r="I81" s="447"/>
      <c r="J81" s="447"/>
      <c r="K81" s="447"/>
      <c r="L81" s="447"/>
    </row>
    <row r="82" spans="1:12" s="473" customFormat="1" ht="21" customHeight="1">
      <c r="A82" s="651"/>
      <c r="B82" s="628" t="s">
        <v>445</v>
      </c>
      <c r="C82" s="607" t="s">
        <v>430</v>
      </c>
      <c r="D82" s="646">
        <v>41</v>
      </c>
      <c r="E82" s="647"/>
      <c r="F82" s="646">
        <f>E82*D82</f>
        <v>0</v>
      </c>
      <c r="G82" s="447"/>
      <c r="H82" s="447"/>
      <c r="I82" s="447"/>
      <c r="J82" s="447"/>
      <c r="K82" s="447"/>
      <c r="L82" s="447"/>
    </row>
    <row r="83" spans="1:12">
      <c r="A83" s="613"/>
      <c r="B83" s="613"/>
      <c r="C83" s="613"/>
      <c r="D83" s="652"/>
      <c r="E83" s="613"/>
      <c r="F83" s="446"/>
      <c r="G83" s="447"/>
      <c r="H83" s="447"/>
      <c r="I83" s="447"/>
      <c r="J83" s="447"/>
      <c r="K83" s="447"/>
      <c r="L83" s="447"/>
    </row>
    <row r="84" spans="1:12" ht="38.25">
      <c r="A84" s="610" t="s">
        <v>446</v>
      </c>
      <c r="B84" s="610" t="s">
        <v>447</v>
      </c>
      <c r="C84" s="615"/>
      <c r="D84" s="604"/>
      <c r="E84" s="445"/>
      <c r="F84" s="446"/>
      <c r="G84" s="447"/>
      <c r="H84" s="447"/>
      <c r="I84" s="447"/>
      <c r="J84" s="447"/>
      <c r="K84" s="447"/>
      <c r="L84" s="447"/>
    </row>
    <row r="85" spans="1:12">
      <c r="A85" s="602"/>
      <c r="B85" s="602" t="s">
        <v>448</v>
      </c>
      <c r="C85" s="615"/>
      <c r="D85" s="604"/>
      <c r="E85" s="445"/>
      <c r="F85" s="446"/>
      <c r="G85" s="447"/>
      <c r="H85" s="447"/>
      <c r="I85" s="447"/>
      <c r="J85" s="447"/>
      <c r="K85" s="447"/>
      <c r="L85" s="447"/>
    </row>
    <row r="86" spans="1:12" ht="63.75">
      <c r="A86" s="653"/>
      <c r="B86" s="628" t="s">
        <v>449</v>
      </c>
      <c r="C86" s="615"/>
      <c r="D86" s="604"/>
      <c r="E86" s="445"/>
      <c r="F86" s="446"/>
      <c r="G86" s="447"/>
      <c r="H86" s="447"/>
      <c r="I86" s="447"/>
      <c r="J86" s="447"/>
      <c r="K86" s="447"/>
      <c r="L86" s="447"/>
    </row>
    <row r="87" spans="1:12">
      <c r="A87" s="653"/>
      <c r="B87" s="628" t="s">
        <v>450</v>
      </c>
      <c r="C87" s="615"/>
      <c r="D87" s="604"/>
      <c r="E87" s="445"/>
      <c r="F87" s="446"/>
      <c r="G87" s="447"/>
      <c r="H87" s="447"/>
      <c r="I87" s="447"/>
      <c r="J87" s="447"/>
      <c r="K87" s="447"/>
      <c r="L87" s="447"/>
    </row>
    <row r="88" spans="1:12">
      <c r="A88" s="653"/>
      <c r="B88" s="628" t="s">
        <v>451</v>
      </c>
      <c r="C88" s="615"/>
      <c r="D88" s="604"/>
      <c r="E88" s="445"/>
      <c r="F88" s="446"/>
      <c r="G88" s="447"/>
      <c r="H88" s="447"/>
      <c r="I88" s="447"/>
      <c r="J88" s="447"/>
      <c r="K88" s="447"/>
      <c r="L88" s="447"/>
    </row>
    <row r="89" spans="1:12">
      <c r="A89" s="653"/>
      <c r="B89" s="628" t="s">
        <v>452</v>
      </c>
      <c r="C89" s="615"/>
      <c r="D89" s="604"/>
      <c r="E89" s="445"/>
      <c r="F89" s="446"/>
      <c r="G89" s="447"/>
      <c r="H89" s="447"/>
      <c r="I89" s="447"/>
      <c r="J89" s="447"/>
      <c r="K89" s="447"/>
      <c r="L89" s="447"/>
    </row>
    <row r="90" spans="1:12">
      <c r="A90" s="653"/>
      <c r="B90" s="628" t="s">
        <v>453</v>
      </c>
      <c r="C90" s="615"/>
      <c r="D90" s="604"/>
      <c r="E90" s="445"/>
      <c r="F90" s="446"/>
      <c r="G90" s="447"/>
      <c r="H90" s="447"/>
      <c r="I90" s="447"/>
      <c r="J90" s="447"/>
      <c r="K90" s="447"/>
      <c r="L90" s="447"/>
    </row>
    <row r="91" spans="1:12">
      <c r="A91" s="653"/>
      <c r="B91" s="628" t="s">
        <v>442</v>
      </c>
      <c r="C91" s="615"/>
      <c r="D91" s="604"/>
      <c r="E91" s="445"/>
      <c r="F91" s="446"/>
      <c r="G91" s="447"/>
      <c r="H91" s="447"/>
      <c r="I91" s="447"/>
      <c r="J91" s="447"/>
      <c r="K91" s="447"/>
      <c r="L91" s="447"/>
    </row>
    <row r="92" spans="1:12">
      <c r="A92" s="653"/>
      <c r="B92" s="628" t="s">
        <v>454</v>
      </c>
      <c r="C92" s="615"/>
      <c r="D92" s="604"/>
      <c r="E92" s="445"/>
      <c r="F92" s="446"/>
      <c r="G92" s="447"/>
      <c r="H92" s="447"/>
      <c r="I92" s="447"/>
      <c r="J92" s="447"/>
      <c r="K92" s="447"/>
      <c r="L92" s="447"/>
    </row>
    <row r="93" spans="1:12">
      <c r="A93" s="653"/>
      <c r="B93" s="628" t="s">
        <v>455</v>
      </c>
      <c r="C93" s="615" t="s">
        <v>456</v>
      </c>
      <c r="D93" s="445">
        <v>1750</v>
      </c>
      <c r="E93" s="445"/>
      <c r="F93" s="446">
        <f t="shared" si="4"/>
        <v>0</v>
      </c>
      <c r="G93" s="447"/>
      <c r="H93" s="447"/>
      <c r="I93" s="447"/>
      <c r="J93" s="447"/>
      <c r="K93" s="447"/>
      <c r="L93" s="447"/>
    </row>
    <row r="94" spans="1:12">
      <c r="A94" s="653"/>
      <c r="B94" s="628"/>
      <c r="C94" s="615"/>
      <c r="D94" s="604"/>
      <c r="E94" s="445"/>
      <c r="F94" s="446"/>
      <c r="G94" s="447"/>
      <c r="H94" s="447"/>
      <c r="I94" s="447"/>
      <c r="J94" s="447"/>
      <c r="K94" s="447"/>
      <c r="L94" s="447"/>
    </row>
    <row r="95" spans="1:12">
      <c r="A95" s="610" t="s">
        <v>457</v>
      </c>
      <c r="B95" s="610" t="s">
        <v>458</v>
      </c>
      <c r="C95" s="443"/>
      <c r="D95" s="612"/>
      <c r="E95" s="446"/>
      <c r="F95" s="446"/>
      <c r="G95" s="447"/>
      <c r="H95" s="447"/>
      <c r="I95" s="447"/>
      <c r="J95" s="447"/>
      <c r="K95" s="447"/>
      <c r="L95" s="447"/>
    </row>
    <row r="96" spans="1:12" ht="89.25">
      <c r="A96" s="605"/>
      <c r="B96" s="628" t="s">
        <v>459</v>
      </c>
      <c r="C96" s="443"/>
      <c r="D96" s="612"/>
      <c r="E96" s="446"/>
      <c r="F96" s="446"/>
      <c r="G96" s="447"/>
      <c r="H96" s="447"/>
      <c r="I96" s="447"/>
      <c r="J96" s="447"/>
      <c r="K96" s="447"/>
      <c r="L96" s="447"/>
    </row>
    <row r="97" spans="1:12" ht="25.5">
      <c r="A97" s="605"/>
      <c r="B97" s="628" t="s">
        <v>460</v>
      </c>
      <c r="C97" s="443"/>
      <c r="D97" s="612"/>
      <c r="E97" s="446"/>
      <c r="F97" s="446"/>
      <c r="G97" s="447"/>
      <c r="H97" s="447"/>
      <c r="I97" s="447"/>
      <c r="J97" s="447"/>
      <c r="K97" s="447"/>
      <c r="L97" s="447"/>
    </row>
    <row r="98" spans="1:12">
      <c r="A98" s="605"/>
      <c r="B98" s="628" t="s">
        <v>461</v>
      </c>
      <c r="C98" s="443"/>
      <c r="D98" s="612"/>
      <c r="E98" s="446"/>
      <c r="F98" s="446"/>
      <c r="G98" s="447"/>
      <c r="H98" s="447"/>
      <c r="I98" s="447"/>
      <c r="J98" s="447"/>
      <c r="K98" s="447"/>
      <c r="L98" s="447"/>
    </row>
    <row r="99" spans="1:12" ht="25.5">
      <c r="A99" s="605"/>
      <c r="B99" s="628" t="s">
        <v>462</v>
      </c>
      <c r="C99" s="443"/>
      <c r="D99" s="612"/>
      <c r="E99" s="446"/>
      <c r="F99" s="446"/>
      <c r="G99" s="447"/>
      <c r="H99" s="447"/>
      <c r="I99" s="447"/>
      <c r="J99" s="447"/>
      <c r="K99" s="447"/>
      <c r="L99" s="447"/>
    </row>
    <row r="100" spans="1:12" ht="38.25">
      <c r="A100" s="605"/>
      <c r="B100" s="628" t="s">
        <v>463</v>
      </c>
      <c r="C100" s="443"/>
      <c r="D100" s="612"/>
      <c r="E100" s="446"/>
      <c r="F100" s="446"/>
      <c r="G100" s="447"/>
      <c r="H100" s="447"/>
      <c r="I100" s="447"/>
      <c r="J100" s="447"/>
      <c r="K100" s="447"/>
      <c r="L100" s="447"/>
    </row>
    <row r="101" spans="1:12">
      <c r="A101" s="605"/>
      <c r="B101" s="654" t="s">
        <v>464</v>
      </c>
      <c r="C101" s="443"/>
      <c r="D101" s="612"/>
      <c r="E101" s="446"/>
      <c r="F101" s="446"/>
      <c r="G101" s="447"/>
      <c r="H101" s="447"/>
      <c r="I101" s="447"/>
      <c r="J101" s="447"/>
      <c r="K101" s="447"/>
      <c r="L101" s="447"/>
    </row>
    <row r="102" spans="1:12">
      <c r="A102" s="605"/>
      <c r="B102" s="603" t="s">
        <v>465</v>
      </c>
      <c r="C102" s="443"/>
      <c r="D102" s="612"/>
      <c r="E102" s="446"/>
      <c r="F102" s="446"/>
      <c r="G102" s="447"/>
      <c r="H102" s="447"/>
      <c r="I102" s="447"/>
      <c r="J102" s="447"/>
      <c r="K102" s="447"/>
      <c r="L102" s="447"/>
    </row>
    <row r="103" spans="1:12">
      <c r="A103" s="605"/>
      <c r="B103" s="628" t="s">
        <v>466</v>
      </c>
      <c r="C103" s="615" t="s">
        <v>456</v>
      </c>
      <c r="D103" s="446">
        <v>350</v>
      </c>
      <c r="E103" s="446"/>
      <c r="F103" s="446">
        <f>D103*E103</f>
        <v>0</v>
      </c>
      <c r="G103" s="447"/>
      <c r="H103" s="447"/>
      <c r="I103" s="447"/>
      <c r="J103" s="447"/>
      <c r="K103" s="447"/>
      <c r="L103" s="447"/>
    </row>
    <row r="104" spans="1:12">
      <c r="A104" s="605"/>
      <c r="B104" s="628"/>
      <c r="C104" s="615"/>
      <c r="D104" s="655"/>
      <c r="E104" s="446"/>
      <c r="F104" s="446"/>
      <c r="G104" s="447"/>
      <c r="H104" s="447"/>
      <c r="I104" s="447"/>
      <c r="J104" s="447"/>
      <c r="K104" s="447"/>
      <c r="L104" s="447"/>
    </row>
    <row r="105" spans="1:12">
      <c r="A105" s="602"/>
      <c r="B105" s="632" t="s">
        <v>467</v>
      </c>
      <c r="C105" s="443"/>
      <c r="D105" s="633"/>
      <c r="E105" s="634"/>
      <c r="F105" s="635">
        <f>SUM(F57:F104)</f>
        <v>0</v>
      </c>
      <c r="G105" s="447"/>
      <c r="H105" s="447"/>
      <c r="I105" s="447"/>
      <c r="J105" s="447"/>
      <c r="K105" s="447"/>
      <c r="L105" s="447"/>
    </row>
    <row r="106" spans="1:12">
      <c r="A106" s="603"/>
      <c r="B106" s="605"/>
      <c r="C106" s="443"/>
      <c r="D106" s="604"/>
      <c r="E106" s="445"/>
      <c r="F106" s="446"/>
      <c r="G106" s="447"/>
      <c r="H106" s="447"/>
      <c r="I106" s="447"/>
      <c r="J106" s="447"/>
      <c r="K106" s="447"/>
      <c r="L106" s="447"/>
    </row>
    <row r="107" spans="1:12">
      <c r="A107" s="603"/>
      <c r="B107" s="605"/>
      <c r="C107" s="443"/>
      <c r="D107" s="604"/>
      <c r="E107" s="445"/>
      <c r="F107" s="446"/>
      <c r="G107" s="447"/>
      <c r="H107" s="447"/>
      <c r="I107" s="447"/>
      <c r="J107" s="447"/>
      <c r="K107" s="447"/>
      <c r="L107" s="447"/>
    </row>
    <row r="108" spans="1:12">
      <c r="A108" s="636" t="s">
        <v>468</v>
      </c>
      <c r="B108" s="632" t="s">
        <v>469</v>
      </c>
      <c r="C108" s="443"/>
      <c r="D108" s="604"/>
      <c r="E108" s="634"/>
      <c r="F108" s="445"/>
      <c r="G108" s="447"/>
      <c r="H108" s="447"/>
      <c r="I108" s="447"/>
      <c r="J108" s="447"/>
      <c r="K108" s="447"/>
      <c r="L108" s="447"/>
    </row>
    <row r="109" spans="1:12">
      <c r="A109" s="445"/>
      <c r="B109" s="445"/>
      <c r="C109" s="445"/>
      <c r="D109" s="604"/>
      <c r="E109" s="445"/>
      <c r="F109" s="445"/>
      <c r="G109" s="447"/>
      <c r="H109" s="447"/>
      <c r="I109" s="447"/>
      <c r="J109" s="447"/>
      <c r="K109" s="447"/>
      <c r="L109" s="447"/>
    </row>
    <row r="110" spans="1:12" ht="38.25">
      <c r="A110" s="610" t="s">
        <v>470</v>
      </c>
      <c r="B110" s="610" t="s">
        <v>1993</v>
      </c>
      <c r="C110" s="622"/>
      <c r="D110" s="604"/>
      <c r="E110" s="445"/>
      <c r="F110" s="445"/>
      <c r="G110" s="447"/>
      <c r="H110" s="447"/>
      <c r="I110" s="447"/>
      <c r="J110" s="447"/>
      <c r="K110" s="447"/>
      <c r="L110" s="447"/>
    </row>
    <row r="111" spans="1:12" ht="38.25">
      <c r="A111" s="608"/>
      <c r="B111" s="618" t="s">
        <v>471</v>
      </c>
      <c r="C111" s="607"/>
      <c r="D111" s="604"/>
      <c r="E111" s="445"/>
      <c r="F111" s="445"/>
      <c r="G111" s="447"/>
      <c r="H111" s="447"/>
      <c r="I111" s="447"/>
      <c r="J111" s="447"/>
      <c r="K111" s="447"/>
      <c r="L111" s="447"/>
    </row>
    <row r="112" spans="1:12" ht="25.5">
      <c r="A112" s="608"/>
      <c r="B112" s="618" t="s">
        <v>472</v>
      </c>
      <c r="C112" s="607"/>
      <c r="D112" s="604"/>
      <c r="E112" s="445"/>
      <c r="F112" s="445"/>
      <c r="G112" s="447"/>
      <c r="H112" s="447"/>
      <c r="I112" s="447"/>
      <c r="J112" s="447"/>
      <c r="K112" s="447"/>
      <c r="L112" s="447"/>
    </row>
    <row r="113" spans="1:12" ht="25.5">
      <c r="A113" s="608"/>
      <c r="B113" s="618" t="s">
        <v>473</v>
      </c>
      <c r="C113" s="607"/>
      <c r="D113" s="604"/>
      <c r="E113" s="445"/>
      <c r="F113" s="445"/>
      <c r="G113" s="447"/>
      <c r="H113" s="447"/>
      <c r="I113" s="447"/>
      <c r="J113" s="447"/>
      <c r="K113" s="447"/>
      <c r="L113" s="447"/>
    </row>
    <row r="114" spans="1:12">
      <c r="A114" s="608"/>
      <c r="B114" s="618" t="s">
        <v>474</v>
      </c>
      <c r="C114" s="607"/>
      <c r="D114" s="604"/>
      <c r="E114" s="445"/>
      <c r="F114" s="445"/>
      <c r="G114" s="447"/>
      <c r="H114" s="447"/>
      <c r="I114" s="447"/>
      <c r="J114" s="447"/>
      <c r="K114" s="447"/>
      <c r="L114" s="447"/>
    </row>
    <row r="115" spans="1:12">
      <c r="A115" s="608"/>
      <c r="B115" s="618" t="s">
        <v>475</v>
      </c>
      <c r="C115" s="607"/>
      <c r="D115" s="604"/>
      <c r="E115" s="445"/>
      <c r="F115" s="445"/>
      <c r="G115" s="447"/>
      <c r="H115" s="447"/>
      <c r="I115" s="447"/>
      <c r="J115" s="447"/>
      <c r="K115" s="447"/>
      <c r="L115" s="447"/>
    </row>
    <row r="116" spans="1:12">
      <c r="A116" s="608"/>
      <c r="B116" s="618" t="s">
        <v>476</v>
      </c>
      <c r="C116" s="607"/>
      <c r="D116" s="604"/>
      <c r="E116" s="445"/>
      <c r="F116" s="445"/>
      <c r="G116" s="447"/>
      <c r="H116" s="447"/>
      <c r="I116" s="447"/>
      <c r="J116" s="447"/>
      <c r="K116" s="447"/>
      <c r="L116" s="447"/>
    </row>
    <row r="117" spans="1:12" ht="25.5">
      <c r="A117" s="608"/>
      <c r="B117" s="618" t="s">
        <v>477</v>
      </c>
      <c r="C117" s="607"/>
      <c r="D117" s="604"/>
      <c r="E117" s="445"/>
      <c r="F117" s="445"/>
      <c r="G117" s="447"/>
      <c r="H117" s="447"/>
      <c r="I117" s="447"/>
      <c r="J117" s="447"/>
      <c r="K117" s="447"/>
      <c r="L117" s="447"/>
    </row>
    <row r="118" spans="1:12">
      <c r="A118" s="608"/>
      <c r="B118" s="618" t="s">
        <v>404</v>
      </c>
      <c r="C118" s="607"/>
      <c r="D118" s="604"/>
      <c r="E118" s="445"/>
      <c r="F118" s="445"/>
      <c r="G118" s="447"/>
      <c r="H118" s="447"/>
      <c r="I118" s="447"/>
      <c r="J118" s="447"/>
      <c r="K118" s="447"/>
      <c r="L118" s="447"/>
    </row>
    <row r="119" spans="1:12">
      <c r="A119" s="608"/>
      <c r="B119" s="621" t="s">
        <v>478</v>
      </c>
      <c r="C119" s="607"/>
      <c r="D119" s="604"/>
      <c r="E119" s="445"/>
      <c r="F119" s="445"/>
      <c r="G119" s="447"/>
      <c r="H119" s="447"/>
      <c r="I119" s="447"/>
      <c r="J119" s="447"/>
      <c r="K119" s="447"/>
      <c r="L119" s="447"/>
    </row>
    <row r="120" spans="1:12">
      <c r="A120" s="608"/>
      <c r="B120" s="621" t="s">
        <v>479</v>
      </c>
      <c r="C120" s="607"/>
      <c r="D120" s="604"/>
      <c r="E120" s="445"/>
      <c r="F120" s="445"/>
      <c r="G120" s="447"/>
      <c r="H120" s="447"/>
      <c r="I120" s="447"/>
      <c r="J120" s="447"/>
      <c r="K120" s="447"/>
      <c r="L120" s="447"/>
    </row>
    <row r="121" spans="1:12">
      <c r="A121" s="608"/>
      <c r="B121" s="621" t="s">
        <v>480</v>
      </c>
      <c r="C121" s="607"/>
      <c r="D121" s="604"/>
      <c r="E121" s="445"/>
      <c r="F121" s="445"/>
      <c r="G121" s="447"/>
      <c r="H121" s="447"/>
      <c r="I121" s="447"/>
      <c r="J121" s="447"/>
      <c r="K121" s="447"/>
      <c r="L121" s="447"/>
    </row>
    <row r="122" spans="1:12">
      <c r="A122" s="608"/>
      <c r="B122" s="621" t="s">
        <v>481</v>
      </c>
      <c r="C122" s="607"/>
      <c r="D122" s="604"/>
      <c r="E122" s="445"/>
      <c r="F122" s="445"/>
      <c r="G122" s="447"/>
      <c r="H122" s="447"/>
      <c r="I122" s="447"/>
      <c r="J122" s="447"/>
      <c r="K122" s="447"/>
      <c r="L122" s="447"/>
    </row>
    <row r="123" spans="1:12" ht="25.5">
      <c r="A123" s="608"/>
      <c r="B123" s="621" t="s">
        <v>482</v>
      </c>
      <c r="C123" s="607"/>
      <c r="D123" s="604"/>
      <c r="E123" s="445"/>
      <c r="F123" s="445"/>
      <c r="G123" s="447"/>
      <c r="H123" s="447"/>
      <c r="I123" s="447"/>
      <c r="J123" s="447"/>
      <c r="K123" s="447"/>
      <c r="L123" s="447"/>
    </row>
    <row r="124" spans="1:12">
      <c r="A124" s="608"/>
      <c r="B124" s="618" t="s">
        <v>483</v>
      </c>
      <c r="C124" s="607"/>
      <c r="D124" s="445"/>
      <c r="E124" s="445"/>
      <c r="F124" s="445"/>
      <c r="G124" s="447"/>
      <c r="H124" s="447"/>
      <c r="I124" s="447"/>
      <c r="J124" s="447"/>
      <c r="K124" s="447"/>
      <c r="L124" s="447"/>
    </row>
    <row r="125" spans="1:12" s="473" customFormat="1">
      <c r="A125" s="608"/>
      <c r="B125" s="618" t="s">
        <v>1989</v>
      </c>
      <c r="C125" s="607" t="s">
        <v>430</v>
      </c>
      <c r="D125" s="445">
        <v>14</v>
      </c>
      <c r="E125" s="445"/>
      <c r="F125" s="445">
        <f>D125*E125</f>
        <v>0</v>
      </c>
      <c r="G125" s="447"/>
      <c r="H125" s="447"/>
      <c r="I125" s="447"/>
      <c r="J125" s="447"/>
      <c r="K125" s="447"/>
      <c r="L125" s="447"/>
    </row>
    <row r="126" spans="1:12" s="473" customFormat="1">
      <c r="A126" s="608"/>
      <c r="B126" s="618" t="s">
        <v>1990</v>
      </c>
      <c r="C126" s="607" t="s">
        <v>430</v>
      </c>
      <c r="D126" s="445">
        <v>185</v>
      </c>
      <c r="E126" s="445"/>
      <c r="F126" s="445">
        <f>D126*E126</f>
        <v>0</v>
      </c>
      <c r="G126" s="447"/>
      <c r="H126" s="447"/>
      <c r="I126" s="447"/>
      <c r="J126" s="447"/>
      <c r="K126" s="447"/>
      <c r="L126" s="447"/>
    </row>
    <row r="127" spans="1:12" s="473" customFormat="1">
      <c r="A127" s="608"/>
      <c r="B127" s="618" t="s">
        <v>1991</v>
      </c>
      <c r="C127" s="607" t="s">
        <v>430</v>
      </c>
      <c r="D127" s="445">
        <v>40</v>
      </c>
      <c r="E127" s="445"/>
      <c r="F127" s="445">
        <f>D127*E127</f>
        <v>0</v>
      </c>
      <c r="G127" s="447"/>
      <c r="H127" s="447"/>
      <c r="I127" s="447"/>
      <c r="J127" s="447"/>
      <c r="K127" s="447"/>
      <c r="L127" s="447"/>
    </row>
    <row r="128" spans="1:12" s="473" customFormat="1">
      <c r="A128" s="608"/>
      <c r="B128" s="618" t="s">
        <v>1992</v>
      </c>
      <c r="C128" s="607" t="s">
        <v>430</v>
      </c>
      <c r="D128" s="445">
        <v>237</v>
      </c>
      <c r="E128" s="445"/>
      <c r="F128" s="445">
        <f>D128*E128</f>
        <v>0</v>
      </c>
      <c r="G128" s="447"/>
      <c r="H128" s="447"/>
      <c r="I128" s="447"/>
      <c r="J128" s="447"/>
      <c r="K128" s="447"/>
      <c r="L128" s="447"/>
    </row>
    <row r="129" spans="1:12">
      <c r="A129" s="608"/>
      <c r="B129" s="618"/>
      <c r="C129" s="607"/>
      <c r="D129" s="445"/>
      <c r="E129" s="445"/>
      <c r="F129" s="445"/>
      <c r="G129" s="447"/>
      <c r="H129" s="447"/>
      <c r="I129" s="447"/>
      <c r="J129" s="447"/>
      <c r="K129" s="447"/>
      <c r="L129" s="447"/>
    </row>
    <row r="130" spans="1:12" ht="25.5">
      <c r="A130" s="610" t="s">
        <v>484</v>
      </c>
      <c r="B130" s="610" t="s">
        <v>485</v>
      </c>
      <c r="C130" s="656"/>
      <c r="D130" s="657"/>
      <c r="E130" s="658"/>
      <c r="F130" s="657"/>
      <c r="G130" s="447"/>
      <c r="H130" s="447"/>
      <c r="I130" s="447"/>
      <c r="J130" s="447"/>
      <c r="K130" s="447"/>
      <c r="L130" s="447"/>
    </row>
    <row r="131" spans="1:12">
      <c r="A131" s="632"/>
      <c r="B131" s="610" t="s">
        <v>486</v>
      </c>
      <c r="C131" s="656"/>
      <c r="D131" s="657"/>
      <c r="E131" s="658"/>
      <c r="F131" s="657"/>
      <c r="G131" s="447"/>
      <c r="H131" s="447"/>
      <c r="I131" s="447"/>
      <c r="J131" s="447"/>
      <c r="K131" s="447"/>
      <c r="L131" s="447"/>
    </row>
    <row r="132" spans="1:12">
      <c r="A132" s="632"/>
      <c r="B132" s="618" t="s">
        <v>487</v>
      </c>
      <c r="C132" s="656"/>
      <c r="D132" s="657"/>
      <c r="E132" s="658"/>
      <c r="F132" s="657"/>
      <c r="G132" s="447"/>
      <c r="H132" s="447"/>
      <c r="I132" s="447"/>
      <c r="J132" s="447"/>
      <c r="K132" s="447"/>
      <c r="L132" s="447"/>
    </row>
    <row r="133" spans="1:12" ht="28.5">
      <c r="A133" s="659"/>
      <c r="B133" s="618" t="s">
        <v>488</v>
      </c>
      <c r="C133" s="660"/>
      <c r="D133" s="661"/>
      <c r="E133" s="662"/>
      <c r="F133" s="663"/>
      <c r="G133" s="447"/>
      <c r="H133" s="447"/>
      <c r="I133" s="447"/>
      <c r="J133" s="447"/>
      <c r="K133" s="447"/>
      <c r="L133" s="447"/>
    </row>
    <row r="134" spans="1:12">
      <c r="A134" s="659"/>
      <c r="B134" s="618" t="s">
        <v>489</v>
      </c>
      <c r="C134" s="660"/>
      <c r="D134" s="661"/>
      <c r="E134" s="662"/>
      <c r="F134" s="663"/>
      <c r="G134" s="447"/>
      <c r="H134" s="447"/>
      <c r="I134" s="447"/>
      <c r="J134" s="447"/>
      <c r="K134" s="447"/>
      <c r="L134" s="447"/>
    </row>
    <row r="135" spans="1:12">
      <c r="A135" s="664"/>
      <c r="B135" s="618" t="s">
        <v>442</v>
      </c>
      <c r="C135" s="665"/>
      <c r="D135" s="657"/>
      <c r="E135" s="658"/>
      <c r="F135" s="657"/>
      <c r="G135" s="447"/>
      <c r="H135" s="447"/>
      <c r="I135" s="447"/>
      <c r="J135" s="447"/>
      <c r="K135" s="447"/>
      <c r="L135" s="447"/>
    </row>
    <row r="136" spans="1:12" s="474" customFormat="1" ht="15.75">
      <c r="A136" s="664"/>
      <c r="B136" s="618" t="s">
        <v>490</v>
      </c>
      <c r="C136" s="443" t="s">
        <v>456</v>
      </c>
      <c r="D136" s="445">
        <v>620</v>
      </c>
      <c r="E136" s="445"/>
      <c r="F136" s="445">
        <f>D136*E136</f>
        <v>0</v>
      </c>
      <c r="G136" s="447"/>
      <c r="H136" s="447"/>
      <c r="I136" s="447"/>
      <c r="J136" s="447"/>
      <c r="K136" s="447"/>
      <c r="L136" s="447"/>
    </row>
    <row r="137" spans="1:12">
      <c r="A137" s="445"/>
      <c r="B137" s="445"/>
      <c r="C137" s="607"/>
      <c r="D137" s="445"/>
      <c r="E137" s="445"/>
      <c r="F137" s="445"/>
      <c r="G137" s="447"/>
      <c r="H137" s="447"/>
      <c r="I137" s="447"/>
      <c r="J137" s="447"/>
      <c r="K137" s="447"/>
      <c r="L137" s="447"/>
    </row>
    <row r="138" spans="1:12">
      <c r="A138" s="602" t="s">
        <v>491</v>
      </c>
      <c r="B138" s="610" t="s">
        <v>492</v>
      </c>
      <c r="C138" s="443"/>
      <c r="D138" s="604"/>
      <c r="E138" s="445"/>
      <c r="F138" s="446"/>
      <c r="G138" s="447"/>
      <c r="H138" s="447"/>
      <c r="I138" s="447"/>
      <c r="J138" s="447"/>
      <c r="K138" s="447"/>
      <c r="L138" s="447"/>
    </row>
    <row r="139" spans="1:12">
      <c r="A139" s="602"/>
      <c r="B139" s="610" t="s">
        <v>493</v>
      </c>
      <c r="C139" s="613"/>
      <c r="D139" s="652"/>
      <c r="E139" s="613"/>
      <c r="F139" s="446"/>
      <c r="G139" s="447"/>
      <c r="H139" s="447"/>
      <c r="I139" s="447"/>
      <c r="J139" s="447"/>
      <c r="K139" s="447"/>
      <c r="L139" s="447"/>
    </row>
    <row r="140" spans="1:12" s="474" customFormat="1" ht="89.25">
      <c r="A140" s="602"/>
      <c r="B140" s="444" t="s">
        <v>494</v>
      </c>
      <c r="C140" s="443" t="s">
        <v>456</v>
      </c>
      <c r="D140" s="445">
        <v>760</v>
      </c>
      <c r="E140" s="445"/>
      <c r="F140" s="446">
        <f t="shared" ref="F140" si="5">D140*E140</f>
        <v>0</v>
      </c>
      <c r="G140" s="447"/>
      <c r="H140" s="447"/>
      <c r="I140" s="447"/>
      <c r="J140" s="447"/>
      <c r="K140" s="447"/>
      <c r="L140" s="447"/>
    </row>
    <row r="141" spans="1:12">
      <c r="A141" s="602"/>
      <c r="B141" s="444" t="s">
        <v>495</v>
      </c>
      <c r="C141" s="443"/>
      <c r="D141" s="445"/>
      <c r="E141" s="445"/>
      <c r="F141" s="446"/>
      <c r="G141" s="447"/>
      <c r="H141" s="447"/>
      <c r="I141" s="447"/>
      <c r="J141" s="447"/>
      <c r="K141" s="447"/>
      <c r="L141" s="447"/>
    </row>
    <row r="142" spans="1:12">
      <c r="A142" s="602"/>
      <c r="B142" s="605"/>
      <c r="C142" s="443"/>
      <c r="D142" s="604"/>
      <c r="E142" s="445"/>
      <c r="F142" s="446"/>
      <c r="G142" s="447"/>
      <c r="H142" s="447"/>
      <c r="I142" s="447"/>
      <c r="J142" s="447"/>
      <c r="K142" s="447"/>
      <c r="L142" s="447"/>
    </row>
    <row r="143" spans="1:12">
      <c r="A143" s="602" t="s">
        <v>496</v>
      </c>
      <c r="B143" s="610" t="s">
        <v>497</v>
      </c>
      <c r="C143" s="443"/>
      <c r="D143" s="604"/>
      <c r="E143" s="445"/>
      <c r="F143" s="446"/>
      <c r="G143" s="447"/>
      <c r="H143" s="447"/>
      <c r="I143" s="447"/>
      <c r="J143" s="447"/>
      <c r="K143" s="447"/>
      <c r="L143" s="447"/>
    </row>
    <row r="144" spans="1:12">
      <c r="A144" s="605"/>
      <c r="B144" s="610" t="s">
        <v>493</v>
      </c>
      <c r="C144" s="443"/>
      <c r="D144" s="604"/>
      <c r="E144" s="445"/>
      <c r="F144" s="446"/>
      <c r="G144" s="447"/>
      <c r="H144" s="447"/>
      <c r="I144" s="447"/>
      <c r="J144" s="447"/>
      <c r="K144" s="447"/>
      <c r="L144" s="447"/>
    </row>
    <row r="145" spans="1:12" ht="89.25">
      <c r="A145" s="605"/>
      <c r="B145" s="444" t="s">
        <v>498</v>
      </c>
      <c r="C145" s="443"/>
      <c r="D145" s="445"/>
      <c r="E145" s="445"/>
      <c r="F145" s="446"/>
      <c r="G145" s="447"/>
      <c r="H145" s="447"/>
      <c r="I145" s="447"/>
      <c r="J145" s="447"/>
      <c r="K145" s="447"/>
      <c r="L145" s="447"/>
    </row>
    <row r="146" spans="1:12" s="474" customFormat="1">
      <c r="A146" s="605"/>
      <c r="B146" s="444" t="s">
        <v>499</v>
      </c>
      <c r="C146" s="443" t="s">
        <v>456</v>
      </c>
      <c r="D146" s="445">
        <v>55</v>
      </c>
      <c r="E146" s="445"/>
      <c r="F146" s="446">
        <f t="shared" ref="F146" si="6">D146*E146</f>
        <v>0</v>
      </c>
      <c r="G146" s="447"/>
      <c r="H146" s="447"/>
      <c r="I146" s="447"/>
      <c r="J146" s="447"/>
      <c r="K146" s="447"/>
      <c r="L146" s="447"/>
    </row>
    <row r="147" spans="1:12">
      <c r="A147" s="602"/>
      <c r="B147" s="610"/>
      <c r="C147" s="443"/>
      <c r="D147" s="604"/>
      <c r="E147" s="445"/>
      <c r="F147" s="446"/>
      <c r="G147" s="447"/>
      <c r="H147" s="447"/>
      <c r="I147" s="447"/>
      <c r="J147" s="447"/>
      <c r="K147" s="447"/>
      <c r="L147" s="447"/>
    </row>
    <row r="148" spans="1:12" ht="14.25" customHeight="1">
      <c r="A148" s="602" t="s">
        <v>500</v>
      </c>
      <c r="B148" s="610" t="s">
        <v>501</v>
      </c>
      <c r="C148" s="443"/>
      <c r="D148" s="604"/>
      <c r="E148" s="445"/>
      <c r="F148" s="446"/>
      <c r="G148" s="447"/>
      <c r="H148" s="447"/>
      <c r="I148" s="447"/>
      <c r="J148" s="447"/>
      <c r="K148" s="447"/>
      <c r="L148" s="447"/>
    </row>
    <row r="149" spans="1:12">
      <c r="A149" s="602"/>
      <c r="B149" s="610" t="s">
        <v>502</v>
      </c>
      <c r="C149" s="613"/>
      <c r="D149" s="652"/>
      <c r="E149" s="613"/>
      <c r="F149" s="446"/>
      <c r="G149" s="447"/>
      <c r="H149" s="447"/>
      <c r="I149" s="447"/>
      <c r="J149" s="447"/>
      <c r="K149" s="447"/>
      <c r="L149" s="447"/>
    </row>
    <row r="150" spans="1:12" ht="102">
      <c r="A150" s="602"/>
      <c r="B150" s="444" t="s">
        <v>503</v>
      </c>
      <c r="C150" s="443"/>
      <c r="D150" s="445"/>
      <c r="E150" s="445"/>
      <c r="F150" s="446"/>
      <c r="G150" s="447"/>
      <c r="H150" s="447"/>
      <c r="I150" s="447"/>
      <c r="J150" s="447"/>
      <c r="K150" s="447"/>
      <c r="L150" s="447"/>
    </row>
    <row r="151" spans="1:12">
      <c r="A151" s="602"/>
      <c r="B151" s="444" t="s">
        <v>504</v>
      </c>
      <c r="C151" s="443" t="s">
        <v>456</v>
      </c>
      <c r="D151" s="445">
        <v>760</v>
      </c>
      <c r="E151" s="445"/>
      <c r="F151" s="446">
        <f t="shared" ref="F151" si="7">D151*E151</f>
        <v>0</v>
      </c>
      <c r="G151" s="447"/>
      <c r="H151" s="447"/>
      <c r="I151" s="447"/>
      <c r="J151" s="447"/>
      <c r="K151" s="447"/>
      <c r="L151" s="447"/>
    </row>
    <row r="152" spans="1:12">
      <c r="A152" s="602"/>
      <c r="B152" s="603"/>
      <c r="C152" s="443"/>
      <c r="D152" s="604"/>
      <c r="E152" s="445"/>
      <c r="F152" s="446"/>
      <c r="G152" s="447"/>
      <c r="H152" s="447"/>
      <c r="I152" s="447"/>
      <c r="J152" s="447"/>
      <c r="K152" s="447"/>
      <c r="L152" s="447"/>
    </row>
    <row r="153" spans="1:12">
      <c r="A153" s="602" t="s">
        <v>505</v>
      </c>
      <c r="B153" s="610" t="s">
        <v>506</v>
      </c>
      <c r="C153" s="443"/>
      <c r="D153" s="604"/>
      <c r="E153" s="445"/>
      <c r="F153" s="446"/>
      <c r="G153" s="447"/>
      <c r="H153" s="447"/>
      <c r="I153" s="447"/>
      <c r="J153" s="447"/>
      <c r="K153" s="447"/>
      <c r="L153" s="447"/>
    </row>
    <row r="154" spans="1:12">
      <c r="A154" s="610"/>
      <c r="B154" s="610" t="s">
        <v>502</v>
      </c>
      <c r="C154" s="443"/>
      <c r="D154" s="604"/>
      <c r="E154" s="445"/>
      <c r="F154" s="446"/>
      <c r="G154" s="447"/>
      <c r="H154" s="447"/>
      <c r="I154" s="447"/>
      <c r="J154" s="447"/>
      <c r="K154" s="447"/>
      <c r="L154" s="447"/>
    </row>
    <row r="155" spans="1:12" ht="102">
      <c r="A155" s="443"/>
      <c r="B155" s="444" t="s">
        <v>507</v>
      </c>
      <c r="C155" s="443"/>
      <c r="D155" s="445"/>
      <c r="E155" s="445"/>
      <c r="F155" s="446"/>
      <c r="G155" s="447"/>
      <c r="H155" s="447"/>
      <c r="I155" s="447"/>
      <c r="J155" s="447"/>
      <c r="K155" s="447"/>
      <c r="L155" s="447"/>
    </row>
    <row r="156" spans="1:12" s="447" customFormat="1">
      <c r="A156" s="443"/>
      <c r="B156" s="444" t="s">
        <v>1994</v>
      </c>
      <c r="C156" s="443" t="s">
        <v>456</v>
      </c>
      <c r="D156" s="445">
        <v>55</v>
      </c>
      <c r="E156" s="445"/>
      <c r="F156" s="446">
        <f t="shared" ref="F156" si="8">D156*E156</f>
        <v>0</v>
      </c>
    </row>
    <row r="157" spans="1:12">
      <c r="A157" s="603"/>
      <c r="B157" s="603"/>
      <c r="C157" s="603"/>
      <c r="D157" s="666"/>
      <c r="E157" s="667"/>
      <c r="F157" s="603"/>
      <c r="G157" s="447"/>
      <c r="H157" s="447"/>
      <c r="I157" s="447"/>
      <c r="J157" s="447"/>
      <c r="K157" s="447"/>
      <c r="L157" s="447"/>
    </row>
    <row r="158" spans="1:12">
      <c r="A158" s="602" t="s">
        <v>508</v>
      </c>
      <c r="B158" s="610" t="s">
        <v>509</v>
      </c>
      <c r="C158" s="443"/>
      <c r="D158" s="604"/>
      <c r="E158" s="445"/>
      <c r="F158" s="446"/>
      <c r="G158" s="447"/>
      <c r="H158" s="447"/>
      <c r="I158" s="447"/>
      <c r="J158" s="447"/>
      <c r="K158" s="447"/>
      <c r="L158" s="447"/>
    </row>
    <row r="159" spans="1:12">
      <c r="A159" s="602"/>
      <c r="B159" s="610" t="s">
        <v>510</v>
      </c>
      <c r="C159" s="613"/>
      <c r="D159" s="652"/>
      <c r="E159" s="613"/>
      <c r="F159" s="613"/>
      <c r="G159" s="447"/>
      <c r="H159" s="447"/>
      <c r="I159" s="447"/>
      <c r="J159" s="447"/>
      <c r="K159" s="447"/>
      <c r="L159" s="447"/>
    </row>
    <row r="160" spans="1:12" s="474" customFormat="1" ht="54.75" customHeight="1">
      <c r="A160" s="602"/>
      <c r="B160" s="444" t="s">
        <v>511</v>
      </c>
      <c r="C160" s="443" t="s">
        <v>512</v>
      </c>
      <c r="D160" s="445">
        <v>200</v>
      </c>
      <c r="E160" s="445"/>
      <c r="F160" s="446">
        <f>D160*E160</f>
        <v>0</v>
      </c>
      <c r="G160" s="447"/>
      <c r="H160" s="447"/>
      <c r="I160" s="447"/>
      <c r="J160" s="447"/>
      <c r="K160" s="447"/>
      <c r="L160" s="447"/>
    </row>
    <row r="161" spans="1:12">
      <c r="A161" s="602"/>
      <c r="B161" s="444"/>
      <c r="C161" s="443"/>
      <c r="D161" s="604"/>
      <c r="E161" s="445"/>
      <c r="F161" s="446"/>
      <c r="G161" s="447"/>
      <c r="H161" s="447"/>
      <c r="I161" s="447"/>
      <c r="J161" s="447"/>
      <c r="K161" s="447"/>
      <c r="L161" s="447"/>
    </row>
    <row r="162" spans="1:12" ht="15" customHeight="1">
      <c r="A162" s="602" t="s">
        <v>513</v>
      </c>
      <c r="B162" s="610" t="s">
        <v>514</v>
      </c>
      <c r="C162" s="443"/>
      <c r="D162" s="604"/>
      <c r="E162" s="445"/>
      <c r="F162" s="446"/>
      <c r="G162" s="447"/>
      <c r="H162" s="447"/>
      <c r="I162" s="447"/>
      <c r="J162" s="447"/>
      <c r="K162" s="447"/>
      <c r="L162" s="447"/>
    </row>
    <row r="163" spans="1:12">
      <c r="A163" s="602"/>
      <c r="B163" s="610" t="s">
        <v>515</v>
      </c>
      <c r="C163" s="613"/>
      <c r="D163" s="652"/>
      <c r="E163" s="613"/>
      <c r="F163" s="613"/>
      <c r="G163" s="447"/>
      <c r="H163" s="447"/>
      <c r="I163" s="447"/>
      <c r="J163" s="447"/>
      <c r="K163" s="447"/>
      <c r="L163" s="447"/>
    </row>
    <row r="164" spans="1:12" ht="54.75" customHeight="1">
      <c r="A164" s="602"/>
      <c r="B164" s="444" t="s">
        <v>516</v>
      </c>
      <c r="C164" s="443" t="s">
        <v>512</v>
      </c>
      <c r="D164" s="445">
        <v>280</v>
      </c>
      <c r="E164" s="445"/>
      <c r="F164" s="446">
        <f>D164*E164</f>
        <v>0</v>
      </c>
      <c r="G164" s="447"/>
      <c r="H164" s="447"/>
      <c r="I164" s="447"/>
      <c r="J164" s="447"/>
      <c r="K164" s="447"/>
      <c r="L164" s="447"/>
    </row>
    <row r="165" spans="1:12">
      <c r="A165" s="602"/>
      <c r="B165" s="444"/>
      <c r="C165" s="443"/>
      <c r="D165" s="445"/>
      <c r="E165" s="445"/>
      <c r="F165" s="446"/>
      <c r="G165" s="447"/>
      <c r="H165" s="447"/>
      <c r="I165" s="447"/>
      <c r="J165" s="447"/>
      <c r="K165" s="447"/>
      <c r="L165" s="447"/>
    </row>
    <row r="166" spans="1:12">
      <c r="A166" s="602"/>
      <c r="B166" s="444"/>
      <c r="C166" s="443"/>
      <c r="D166" s="445"/>
      <c r="E166" s="445"/>
      <c r="F166" s="446"/>
      <c r="G166" s="447"/>
      <c r="H166" s="447"/>
      <c r="I166" s="447"/>
      <c r="J166" s="447"/>
      <c r="K166" s="447"/>
      <c r="L166" s="447"/>
    </row>
    <row r="167" spans="1:12">
      <c r="A167" s="602" t="s">
        <v>517</v>
      </c>
      <c r="B167" s="610" t="s">
        <v>519</v>
      </c>
      <c r="C167" s="443"/>
      <c r="D167" s="445"/>
      <c r="E167" s="445"/>
      <c r="F167" s="446"/>
      <c r="G167" s="447"/>
      <c r="H167" s="447"/>
      <c r="I167" s="447"/>
      <c r="J167" s="447"/>
      <c r="K167" s="447"/>
      <c r="L167" s="447"/>
    </row>
    <row r="168" spans="1:12">
      <c r="A168" s="602"/>
      <c r="B168" s="444" t="s">
        <v>515</v>
      </c>
      <c r="C168" s="443"/>
      <c r="D168" s="445"/>
      <c r="E168" s="445"/>
      <c r="F168" s="446"/>
      <c r="G168" s="447"/>
      <c r="H168" s="447"/>
      <c r="I168" s="447"/>
      <c r="J168" s="447"/>
      <c r="K168" s="447"/>
      <c r="L168" s="447"/>
    </row>
    <row r="169" spans="1:12" ht="51">
      <c r="A169" s="602"/>
      <c r="B169" s="444" t="s">
        <v>520</v>
      </c>
      <c r="C169" s="443"/>
      <c r="D169" s="445"/>
      <c r="E169" s="445"/>
      <c r="F169" s="446"/>
      <c r="G169" s="447"/>
      <c r="H169" s="447"/>
      <c r="I169" s="447"/>
      <c r="J169" s="447"/>
      <c r="K169" s="447"/>
      <c r="L169" s="447"/>
    </row>
    <row r="170" spans="1:12" s="474" customFormat="1">
      <c r="A170" s="602"/>
      <c r="B170" s="444"/>
      <c r="C170" s="443" t="s">
        <v>512</v>
      </c>
      <c r="D170" s="445">
        <v>50</v>
      </c>
      <c r="E170" s="445"/>
      <c r="F170" s="446">
        <f t="shared" ref="F170" si="9">D170*E170</f>
        <v>0</v>
      </c>
      <c r="G170" s="447"/>
      <c r="H170" s="447"/>
      <c r="I170" s="447"/>
      <c r="J170" s="447"/>
      <c r="K170" s="447"/>
      <c r="L170" s="447"/>
    </row>
    <row r="171" spans="1:12">
      <c r="A171" s="602"/>
      <c r="B171" s="444"/>
      <c r="C171" s="443"/>
      <c r="D171" s="445"/>
      <c r="E171" s="445"/>
      <c r="F171" s="446"/>
      <c r="G171" s="447"/>
      <c r="H171" s="447"/>
      <c r="I171" s="447"/>
      <c r="J171" s="447"/>
      <c r="K171" s="447"/>
      <c r="L171" s="447"/>
    </row>
    <row r="172" spans="1:12" ht="30.75" customHeight="1">
      <c r="A172" s="610" t="s">
        <v>518</v>
      </c>
      <c r="B172" s="610" t="s">
        <v>2041</v>
      </c>
      <c r="C172" s="443"/>
      <c r="D172" s="445"/>
      <c r="E172" s="445"/>
      <c r="F172" s="446"/>
      <c r="G172" s="447"/>
      <c r="H172" s="447"/>
      <c r="I172" s="447"/>
      <c r="J172" s="447"/>
      <c r="K172" s="447"/>
      <c r="L172" s="447"/>
    </row>
    <row r="173" spans="1:12" ht="30.75" customHeight="1">
      <c r="A173" s="610"/>
      <c r="B173" s="444" t="s">
        <v>522</v>
      </c>
      <c r="C173" s="443"/>
      <c r="D173" s="445"/>
      <c r="E173" s="445"/>
      <c r="F173" s="446"/>
      <c r="G173" s="447"/>
      <c r="H173" s="447"/>
      <c r="I173" s="447"/>
      <c r="J173" s="447"/>
      <c r="K173" s="447"/>
      <c r="L173" s="447"/>
    </row>
    <row r="174" spans="1:12" ht="17.25" customHeight="1">
      <c r="A174" s="610"/>
      <c r="B174" s="444" t="s">
        <v>523</v>
      </c>
      <c r="C174" s="443"/>
      <c r="D174" s="445"/>
      <c r="E174" s="445"/>
      <c r="F174" s="446"/>
      <c r="G174" s="447"/>
      <c r="H174" s="447"/>
      <c r="I174" s="447"/>
      <c r="J174" s="447"/>
      <c r="K174" s="447"/>
      <c r="L174" s="447"/>
    </row>
    <row r="175" spans="1:12">
      <c r="A175" s="610"/>
      <c r="B175" s="444" t="s">
        <v>465</v>
      </c>
      <c r="C175" s="443"/>
      <c r="D175" s="445"/>
      <c r="E175" s="445"/>
      <c r="F175" s="446"/>
      <c r="G175" s="447"/>
      <c r="H175" s="447"/>
      <c r="I175" s="447"/>
      <c r="J175" s="447"/>
      <c r="K175" s="447"/>
      <c r="L175" s="447"/>
    </row>
    <row r="176" spans="1:12" ht="51">
      <c r="A176" s="610"/>
      <c r="B176" s="444" t="s">
        <v>2015</v>
      </c>
      <c r="C176" s="443"/>
      <c r="D176" s="445"/>
      <c r="E176" s="445"/>
      <c r="F176" s="446"/>
      <c r="G176" s="447"/>
      <c r="H176" s="447"/>
      <c r="I176" s="447"/>
      <c r="J176" s="447"/>
      <c r="K176" s="447"/>
      <c r="L176" s="447"/>
    </row>
    <row r="177" spans="1:12" s="474" customFormat="1">
      <c r="A177" s="668"/>
      <c r="B177" s="444" t="s">
        <v>524</v>
      </c>
      <c r="C177" s="443" t="s">
        <v>456</v>
      </c>
      <c r="D177" s="445">
        <v>620</v>
      </c>
      <c r="E177" s="445"/>
      <c r="F177" s="446">
        <f t="shared" ref="F177:F190" si="10">D177*E177</f>
        <v>0</v>
      </c>
      <c r="G177" s="447"/>
      <c r="H177" s="447"/>
      <c r="I177" s="447"/>
      <c r="J177" s="447"/>
      <c r="K177" s="447"/>
      <c r="L177" s="447"/>
    </row>
    <row r="178" spans="1:12" s="474" customFormat="1">
      <c r="A178" s="668"/>
      <c r="B178" s="444"/>
      <c r="C178" s="443"/>
      <c r="D178" s="445"/>
      <c r="E178" s="445"/>
      <c r="F178" s="446"/>
      <c r="G178" s="447"/>
      <c r="H178" s="447"/>
      <c r="I178" s="447"/>
      <c r="J178" s="447"/>
      <c r="K178" s="447"/>
      <c r="L178" s="447"/>
    </row>
    <row r="179" spans="1:12" s="455" customFormat="1" ht="30.75" customHeight="1">
      <c r="A179" s="610" t="s">
        <v>521</v>
      </c>
      <c r="B179" s="610" t="s">
        <v>2042</v>
      </c>
      <c r="C179" s="443"/>
      <c r="D179" s="445"/>
      <c r="E179" s="445"/>
      <c r="F179" s="446"/>
      <c r="G179" s="447"/>
      <c r="H179" s="447"/>
      <c r="I179" s="447"/>
      <c r="J179" s="447"/>
      <c r="K179" s="447"/>
      <c r="L179" s="447"/>
    </row>
    <row r="180" spans="1:12" s="455" customFormat="1" ht="30.75" customHeight="1">
      <c r="A180" s="610"/>
      <c r="B180" s="444" t="s">
        <v>522</v>
      </c>
      <c r="C180" s="443"/>
      <c r="D180" s="445"/>
      <c r="E180" s="445"/>
      <c r="F180" s="446"/>
      <c r="G180" s="447"/>
      <c r="H180" s="447"/>
      <c r="I180" s="447"/>
      <c r="J180" s="447"/>
      <c r="K180" s="447"/>
      <c r="L180" s="447"/>
    </row>
    <row r="181" spans="1:12" s="455" customFormat="1" ht="17.25" customHeight="1">
      <c r="A181" s="610"/>
      <c r="B181" s="444" t="s">
        <v>523</v>
      </c>
      <c r="C181" s="443"/>
      <c r="D181" s="445"/>
      <c r="E181" s="445"/>
      <c r="F181" s="446"/>
      <c r="G181" s="447"/>
      <c r="H181" s="447"/>
      <c r="I181" s="447"/>
      <c r="J181" s="447"/>
      <c r="K181" s="447"/>
      <c r="L181" s="447"/>
    </row>
    <row r="182" spans="1:12" s="455" customFormat="1">
      <c r="A182" s="610"/>
      <c r="B182" s="444" t="s">
        <v>465</v>
      </c>
      <c r="C182" s="443"/>
      <c r="D182" s="445"/>
      <c r="E182" s="445"/>
      <c r="F182" s="446"/>
      <c r="G182" s="447"/>
      <c r="H182" s="447"/>
      <c r="I182" s="447"/>
      <c r="J182" s="447"/>
      <c r="K182" s="447"/>
      <c r="L182" s="447"/>
    </row>
    <row r="183" spans="1:12" s="455" customFormat="1" ht="43.5" customHeight="1">
      <c r="A183" s="610"/>
      <c r="B183" s="444" t="s">
        <v>2043</v>
      </c>
      <c r="C183" s="443"/>
      <c r="D183" s="445"/>
      <c r="E183" s="445"/>
      <c r="F183" s="446"/>
      <c r="G183" s="447"/>
      <c r="H183" s="447"/>
      <c r="I183" s="447"/>
      <c r="J183" s="447"/>
      <c r="K183" s="447"/>
      <c r="L183" s="447"/>
    </row>
    <row r="184" spans="1:12" s="474" customFormat="1">
      <c r="A184" s="668"/>
      <c r="B184" s="444" t="s">
        <v>524</v>
      </c>
      <c r="C184" s="443" t="s">
        <v>456</v>
      </c>
      <c r="D184" s="445">
        <v>100</v>
      </c>
      <c r="E184" s="445"/>
      <c r="F184" s="446">
        <f t="shared" ref="F184" si="11">D184*E184</f>
        <v>0</v>
      </c>
      <c r="G184" s="447"/>
      <c r="H184" s="447"/>
      <c r="I184" s="447"/>
      <c r="J184" s="447"/>
      <c r="K184" s="447"/>
      <c r="L184" s="447"/>
    </row>
    <row r="185" spans="1:12">
      <c r="A185" s="668"/>
      <c r="B185" s="444"/>
      <c r="C185" s="443"/>
      <c r="D185" s="445"/>
      <c r="E185" s="445"/>
      <c r="F185" s="446"/>
      <c r="G185" s="447"/>
      <c r="H185" s="447"/>
      <c r="I185" s="447"/>
      <c r="J185" s="447"/>
      <c r="K185" s="447"/>
      <c r="L185" s="447"/>
    </row>
    <row r="186" spans="1:12">
      <c r="A186" s="610" t="s">
        <v>525</v>
      </c>
      <c r="B186" s="610" t="s">
        <v>2016</v>
      </c>
      <c r="C186" s="443"/>
      <c r="D186" s="445"/>
      <c r="E186" s="445"/>
      <c r="F186" s="446"/>
      <c r="G186" s="447"/>
      <c r="H186" s="447"/>
      <c r="I186" s="447"/>
      <c r="J186" s="447"/>
      <c r="K186" s="447"/>
      <c r="L186" s="447"/>
    </row>
    <row r="187" spans="1:12" ht="38.25">
      <c r="A187" s="668"/>
      <c r="B187" s="444" t="s">
        <v>526</v>
      </c>
      <c r="C187" s="443"/>
      <c r="D187" s="445"/>
      <c r="E187" s="445"/>
      <c r="F187" s="446"/>
      <c r="G187" s="447"/>
      <c r="H187" s="447"/>
      <c r="I187" s="447"/>
      <c r="J187" s="447"/>
      <c r="K187" s="447"/>
      <c r="L187" s="447"/>
    </row>
    <row r="188" spans="1:12">
      <c r="A188" s="668"/>
      <c r="B188" s="444" t="s">
        <v>527</v>
      </c>
      <c r="C188" s="443"/>
      <c r="D188" s="445"/>
      <c r="E188" s="445"/>
      <c r="F188" s="446"/>
      <c r="G188" s="447"/>
      <c r="H188" s="447"/>
      <c r="I188" s="447"/>
      <c r="J188" s="447"/>
      <c r="K188" s="447"/>
      <c r="L188" s="447"/>
    </row>
    <row r="189" spans="1:12">
      <c r="A189" s="668"/>
      <c r="B189" s="444" t="s">
        <v>528</v>
      </c>
      <c r="C189" s="443"/>
      <c r="D189" s="445"/>
      <c r="E189" s="445"/>
      <c r="F189" s="446"/>
      <c r="G189" s="447"/>
      <c r="H189" s="447"/>
      <c r="I189" s="447"/>
      <c r="J189" s="447"/>
      <c r="K189" s="447"/>
      <c r="L189" s="447"/>
    </row>
    <row r="190" spans="1:12" s="474" customFormat="1">
      <c r="A190" s="668"/>
      <c r="B190" s="444" t="s">
        <v>524</v>
      </c>
      <c r="C190" s="443" t="s">
        <v>456</v>
      </c>
      <c r="D190" s="445">
        <v>130</v>
      </c>
      <c r="E190" s="445"/>
      <c r="F190" s="446">
        <f t="shared" si="10"/>
        <v>0</v>
      </c>
      <c r="G190" s="447"/>
      <c r="H190" s="447"/>
      <c r="I190" s="447"/>
      <c r="J190" s="447"/>
      <c r="K190" s="447"/>
      <c r="L190" s="447"/>
    </row>
    <row r="191" spans="1:12">
      <c r="A191" s="668"/>
      <c r="B191" s="444"/>
      <c r="C191" s="443"/>
      <c r="D191" s="445"/>
      <c r="E191" s="445"/>
      <c r="F191" s="446"/>
      <c r="G191" s="447"/>
      <c r="H191" s="447"/>
      <c r="I191" s="447"/>
      <c r="J191" s="447"/>
      <c r="K191" s="447"/>
      <c r="L191" s="447"/>
    </row>
    <row r="192" spans="1:12">
      <c r="A192" s="610" t="s">
        <v>529</v>
      </c>
      <c r="B192" s="610" t="s">
        <v>530</v>
      </c>
      <c r="C192" s="669"/>
      <c r="D192" s="669"/>
      <c r="E192" s="670"/>
      <c r="F192" s="671"/>
      <c r="G192" s="447"/>
      <c r="H192" s="447"/>
      <c r="I192" s="447"/>
      <c r="J192" s="447"/>
      <c r="K192" s="447"/>
      <c r="L192" s="447"/>
    </row>
    <row r="193" spans="1:12" ht="38.25">
      <c r="A193" s="668"/>
      <c r="B193" s="444" t="s">
        <v>531</v>
      </c>
      <c r="C193" s="443" t="s">
        <v>512</v>
      </c>
      <c r="D193" s="445">
        <v>32</v>
      </c>
      <c r="E193" s="445"/>
      <c r="F193" s="446">
        <f>D193*E193</f>
        <v>0</v>
      </c>
      <c r="G193" s="447"/>
      <c r="H193" s="447"/>
      <c r="I193" s="447"/>
      <c r="J193" s="447"/>
      <c r="K193" s="447"/>
      <c r="L193" s="447"/>
    </row>
    <row r="194" spans="1:12">
      <c r="A194" s="602"/>
      <c r="B194" s="444"/>
      <c r="C194" s="443"/>
      <c r="D194" s="604"/>
      <c r="E194" s="445"/>
      <c r="F194" s="446"/>
      <c r="G194" s="447"/>
      <c r="H194" s="447"/>
      <c r="I194" s="447"/>
      <c r="J194" s="447"/>
      <c r="K194" s="447"/>
      <c r="L194" s="447"/>
    </row>
    <row r="195" spans="1:12">
      <c r="A195" s="602"/>
      <c r="B195" s="632" t="s">
        <v>532</v>
      </c>
      <c r="C195" s="443"/>
      <c r="D195" s="604"/>
      <c r="E195" s="634"/>
      <c r="F195" s="635">
        <f>SUM(F110:F194)</f>
        <v>0</v>
      </c>
      <c r="G195" s="447"/>
      <c r="H195" s="447"/>
      <c r="I195" s="447"/>
      <c r="J195" s="447"/>
      <c r="K195" s="447"/>
      <c r="L195" s="447"/>
    </row>
    <row r="196" spans="1:12">
      <c r="A196" s="611"/>
      <c r="B196" s="613"/>
      <c r="C196" s="443"/>
      <c r="D196" s="604"/>
      <c r="E196" s="445"/>
      <c r="F196" s="446"/>
      <c r="G196" s="447"/>
      <c r="H196" s="447"/>
      <c r="I196" s="447"/>
      <c r="J196" s="447"/>
      <c r="K196" s="447"/>
      <c r="L196" s="447"/>
    </row>
    <row r="197" spans="1:12">
      <c r="A197" s="611"/>
      <c r="B197" s="613"/>
      <c r="C197" s="443"/>
      <c r="D197" s="604"/>
      <c r="E197" s="445"/>
      <c r="F197" s="446"/>
      <c r="G197" s="447"/>
      <c r="H197" s="447"/>
      <c r="I197" s="447"/>
      <c r="J197" s="447"/>
      <c r="K197" s="447"/>
      <c r="L197" s="447"/>
    </row>
    <row r="198" spans="1:12">
      <c r="A198" s="636" t="s">
        <v>533</v>
      </c>
      <c r="B198" s="636" t="s">
        <v>534</v>
      </c>
      <c r="C198" s="443"/>
      <c r="D198" s="672"/>
      <c r="E198" s="445"/>
      <c r="F198" s="446"/>
      <c r="G198" s="447"/>
      <c r="H198" s="447"/>
      <c r="I198" s="447"/>
      <c r="J198" s="447"/>
      <c r="K198" s="447"/>
      <c r="L198" s="447"/>
    </row>
    <row r="199" spans="1:12">
      <c r="A199" s="611"/>
      <c r="B199" s="613"/>
      <c r="C199" s="443"/>
      <c r="D199" s="604"/>
      <c r="E199" s="445"/>
      <c r="F199" s="446"/>
      <c r="G199" s="447"/>
      <c r="H199" s="447"/>
      <c r="I199" s="447"/>
      <c r="J199" s="447"/>
      <c r="K199" s="447"/>
      <c r="L199" s="447"/>
    </row>
    <row r="200" spans="1:12" ht="25.5">
      <c r="A200" s="602" t="s">
        <v>535</v>
      </c>
      <c r="B200" s="673" t="s">
        <v>536</v>
      </c>
      <c r="C200" s="443"/>
      <c r="D200" s="672"/>
      <c r="E200" s="445"/>
      <c r="F200" s="446"/>
      <c r="G200" s="447"/>
      <c r="H200" s="447"/>
      <c r="I200" s="447"/>
      <c r="J200" s="447"/>
      <c r="K200" s="447"/>
      <c r="L200" s="447"/>
    </row>
    <row r="201" spans="1:12" ht="38.25">
      <c r="A201" s="647"/>
      <c r="B201" s="611" t="s">
        <v>537</v>
      </c>
      <c r="C201" s="647"/>
      <c r="D201" s="674"/>
      <c r="E201" s="647"/>
      <c r="F201" s="647"/>
      <c r="G201" s="447"/>
      <c r="H201" s="447"/>
      <c r="I201" s="447"/>
      <c r="J201" s="447"/>
      <c r="K201" s="447"/>
      <c r="L201" s="447"/>
    </row>
    <row r="202" spans="1:12" ht="38.25">
      <c r="A202" s="647"/>
      <c r="B202" s="611" t="s">
        <v>538</v>
      </c>
      <c r="C202" s="647"/>
      <c r="D202" s="674"/>
      <c r="E202" s="647"/>
      <c r="F202" s="647"/>
      <c r="G202" s="447"/>
      <c r="H202" s="447"/>
      <c r="I202" s="447"/>
      <c r="J202" s="447"/>
      <c r="K202" s="447"/>
      <c r="L202" s="447"/>
    </row>
    <row r="203" spans="1:12" ht="25.5">
      <c r="A203" s="647"/>
      <c r="B203" s="611" t="s">
        <v>539</v>
      </c>
      <c r="C203" s="647"/>
      <c r="D203" s="674"/>
      <c r="E203" s="647"/>
      <c r="F203" s="647"/>
      <c r="G203" s="447"/>
      <c r="H203" s="447"/>
      <c r="I203" s="447"/>
      <c r="J203" s="447"/>
      <c r="K203" s="447"/>
      <c r="L203" s="447"/>
    </row>
    <row r="204" spans="1:12" ht="25.5">
      <c r="A204" s="647"/>
      <c r="B204" s="611" t="s">
        <v>540</v>
      </c>
      <c r="C204" s="647"/>
      <c r="D204" s="674"/>
      <c r="E204" s="647"/>
      <c r="F204" s="647"/>
      <c r="G204" s="447"/>
      <c r="H204" s="447"/>
      <c r="I204" s="447"/>
      <c r="J204" s="447"/>
      <c r="K204" s="447"/>
      <c r="L204" s="447"/>
    </row>
    <row r="205" spans="1:12" ht="25.5">
      <c r="A205" s="647"/>
      <c r="B205" s="611" t="s">
        <v>541</v>
      </c>
      <c r="C205" s="647"/>
      <c r="D205" s="674"/>
      <c r="E205" s="647"/>
      <c r="F205" s="647"/>
      <c r="G205" s="447"/>
      <c r="H205" s="447"/>
      <c r="I205" s="447"/>
      <c r="J205" s="447"/>
      <c r="K205" s="447"/>
      <c r="L205" s="447"/>
    </row>
    <row r="206" spans="1:12" ht="51">
      <c r="A206" s="675"/>
      <c r="B206" s="611" t="s">
        <v>542</v>
      </c>
      <c r="C206" s="676"/>
      <c r="D206" s="677"/>
      <c r="E206" s="678"/>
      <c r="F206" s="678"/>
      <c r="G206" s="447"/>
      <c r="H206" s="447"/>
      <c r="I206" s="447"/>
      <c r="J206" s="447"/>
      <c r="K206" s="447"/>
      <c r="L206" s="447"/>
    </row>
    <row r="207" spans="1:12">
      <c r="A207" s="675"/>
      <c r="B207" s="611" t="s">
        <v>543</v>
      </c>
      <c r="C207" s="676"/>
      <c r="D207" s="677"/>
      <c r="E207" s="678"/>
      <c r="F207" s="678"/>
      <c r="G207" s="447"/>
      <c r="H207" s="447"/>
      <c r="I207" s="447"/>
      <c r="J207" s="447"/>
      <c r="K207" s="447"/>
      <c r="L207" s="447"/>
    </row>
    <row r="208" spans="1:12">
      <c r="A208" s="647"/>
      <c r="B208" s="647"/>
      <c r="C208" s="647"/>
      <c r="D208" s="674"/>
      <c r="E208" s="647"/>
      <c r="F208" s="647"/>
      <c r="G208" s="447"/>
      <c r="H208" s="447"/>
      <c r="I208" s="447"/>
      <c r="J208" s="447"/>
      <c r="K208" s="447"/>
      <c r="L208" s="447"/>
    </row>
    <row r="209" spans="1:12" ht="38.25">
      <c r="A209" s="611" t="s">
        <v>544</v>
      </c>
      <c r="B209" s="611" t="s">
        <v>545</v>
      </c>
      <c r="C209" s="443"/>
      <c r="D209" s="604"/>
      <c r="E209" s="445"/>
      <c r="F209" s="446"/>
      <c r="G209" s="447"/>
      <c r="H209" s="447"/>
      <c r="I209" s="447"/>
      <c r="J209" s="447"/>
      <c r="K209" s="447"/>
      <c r="L209" s="447"/>
    </row>
    <row r="210" spans="1:12" s="474" customFormat="1">
      <c r="A210" s="611"/>
      <c r="B210" s="679" t="s">
        <v>546</v>
      </c>
      <c r="C210" s="443" t="s">
        <v>114</v>
      </c>
      <c r="D210" s="680">
        <v>2</v>
      </c>
      <c r="E210" s="445"/>
      <c r="F210" s="446">
        <f t="shared" ref="F210:F222" si="12">D210*E210</f>
        <v>0</v>
      </c>
      <c r="G210" s="447"/>
      <c r="H210" s="447"/>
      <c r="I210" s="447"/>
      <c r="J210" s="447"/>
      <c r="K210" s="447"/>
      <c r="L210" s="447"/>
    </row>
    <row r="211" spans="1:12" s="474" customFormat="1">
      <c r="A211" s="611"/>
      <c r="B211" s="613" t="s">
        <v>547</v>
      </c>
      <c r="C211" s="443" t="s">
        <v>114</v>
      </c>
      <c r="D211" s="681">
        <v>2</v>
      </c>
      <c r="E211" s="445"/>
      <c r="F211" s="446">
        <f t="shared" si="12"/>
        <v>0</v>
      </c>
      <c r="G211" s="447"/>
      <c r="H211" s="447"/>
      <c r="I211" s="447"/>
      <c r="J211" s="447"/>
      <c r="K211" s="447"/>
      <c r="L211" s="447"/>
    </row>
    <row r="212" spans="1:12">
      <c r="A212" s="611"/>
      <c r="B212" s="613" t="s">
        <v>548</v>
      </c>
      <c r="C212" s="443" t="s">
        <v>114</v>
      </c>
      <c r="D212" s="681">
        <v>2</v>
      </c>
      <c r="E212" s="445"/>
      <c r="F212" s="446">
        <f t="shared" si="12"/>
        <v>0</v>
      </c>
      <c r="G212" s="447"/>
      <c r="H212" s="447"/>
      <c r="I212" s="447"/>
      <c r="J212" s="447"/>
      <c r="K212" s="447"/>
      <c r="L212" s="447"/>
    </row>
    <row r="213" spans="1:12">
      <c r="A213" s="611"/>
      <c r="B213" s="613"/>
      <c r="C213" s="443"/>
      <c r="D213" s="681"/>
      <c r="E213" s="445"/>
      <c r="F213" s="446"/>
      <c r="G213" s="447"/>
      <c r="H213" s="447"/>
      <c r="I213" s="447"/>
      <c r="J213" s="447"/>
      <c r="K213" s="447"/>
      <c r="L213" s="447"/>
    </row>
    <row r="214" spans="1:12" ht="25.5">
      <c r="A214" s="602" t="s">
        <v>549</v>
      </c>
      <c r="B214" s="673" t="s">
        <v>550</v>
      </c>
      <c r="C214" s="443"/>
      <c r="D214" s="604"/>
      <c r="E214" s="445"/>
      <c r="F214" s="446"/>
      <c r="G214" s="447"/>
      <c r="H214" s="447"/>
      <c r="I214" s="447"/>
      <c r="J214" s="447"/>
      <c r="K214" s="447"/>
      <c r="L214" s="447"/>
    </row>
    <row r="215" spans="1:12" ht="76.5">
      <c r="A215" s="611"/>
      <c r="B215" s="444" t="s">
        <v>551</v>
      </c>
      <c r="C215" s="443"/>
      <c r="D215" s="604"/>
      <c r="E215" s="445"/>
      <c r="F215" s="446"/>
      <c r="G215" s="447"/>
      <c r="H215" s="447"/>
      <c r="I215" s="447"/>
      <c r="J215" s="447"/>
      <c r="K215" s="447"/>
      <c r="L215" s="447"/>
    </row>
    <row r="216" spans="1:12" ht="25.5">
      <c r="A216" s="611"/>
      <c r="B216" s="611" t="s">
        <v>541</v>
      </c>
      <c r="C216" s="443"/>
      <c r="D216" s="604"/>
      <c r="E216" s="445"/>
      <c r="F216" s="446"/>
      <c r="G216" s="447"/>
      <c r="H216" s="447"/>
      <c r="I216" s="447"/>
      <c r="J216" s="447"/>
      <c r="K216" s="447"/>
      <c r="L216" s="447"/>
    </row>
    <row r="217" spans="1:12" ht="15" customHeight="1">
      <c r="A217" s="611"/>
      <c r="B217" s="613"/>
      <c r="C217" s="443"/>
      <c r="D217" s="604"/>
      <c r="E217" s="445"/>
      <c r="F217" s="446"/>
      <c r="G217" s="447"/>
      <c r="H217" s="447"/>
      <c r="I217" s="447"/>
      <c r="J217" s="447"/>
      <c r="K217" s="447"/>
      <c r="L217" s="447"/>
    </row>
    <row r="218" spans="1:12">
      <c r="A218" s="611" t="s">
        <v>552</v>
      </c>
      <c r="B218" s="603" t="s">
        <v>553</v>
      </c>
      <c r="C218" s="613"/>
      <c r="D218" s="682"/>
      <c r="E218" s="445"/>
      <c r="F218" s="446"/>
      <c r="G218" s="447"/>
      <c r="H218" s="447"/>
      <c r="I218" s="447"/>
      <c r="J218" s="447"/>
      <c r="K218" s="447"/>
      <c r="L218" s="447"/>
    </row>
    <row r="219" spans="1:12">
      <c r="A219" s="611"/>
      <c r="B219" s="603" t="s">
        <v>554</v>
      </c>
      <c r="C219" s="443" t="s">
        <v>155</v>
      </c>
      <c r="D219" s="683">
        <v>10</v>
      </c>
      <c r="E219" s="445"/>
      <c r="F219" s="446">
        <f t="shared" si="12"/>
        <v>0</v>
      </c>
      <c r="G219" s="447"/>
      <c r="H219" s="447"/>
      <c r="I219" s="447"/>
      <c r="J219" s="447"/>
      <c r="K219" s="447"/>
      <c r="L219" s="447"/>
    </row>
    <row r="220" spans="1:12">
      <c r="A220" s="611"/>
      <c r="B220" s="613"/>
      <c r="C220" s="443"/>
      <c r="D220" s="604"/>
      <c r="E220" s="445"/>
      <c r="F220" s="446"/>
      <c r="G220" s="447"/>
      <c r="H220" s="447"/>
      <c r="I220" s="447"/>
      <c r="J220" s="447"/>
      <c r="K220" s="447"/>
      <c r="L220" s="447"/>
    </row>
    <row r="221" spans="1:12" ht="25.5">
      <c r="A221" s="611" t="s">
        <v>555</v>
      </c>
      <c r="B221" s="603" t="s">
        <v>556</v>
      </c>
      <c r="C221" s="613"/>
      <c r="D221" s="672"/>
      <c r="E221" s="445"/>
      <c r="F221" s="446"/>
      <c r="G221" s="447"/>
      <c r="H221" s="447"/>
      <c r="I221" s="447"/>
      <c r="J221" s="447"/>
      <c r="K221" s="447"/>
      <c r="L221" s="447"/>
    </row>
    <row r="222" spans="1:12">
      <c r="A222" s="611"/>
      <c r="B222" s="603" t="s">
        <v>554</v>
      </c>
      <c r="C222" s="443" t="s">
        <v>155</v>
      </c>
      <c r="D222" s="683">
        <v>70</v>
      </c>
      <c r="E222" s="445"/>
      <c r="F222" s="446">
        <f t="shared" si="12"/>
        <v>0</v>
      </c>
      <c r="G222" s="447"/>
      <c r="H222" s="447"/>
      <c r="I222" s="447"/>
      <c r="J222" s="447"/>
      <c r="K222" s="447"/>
      <c r="L222" s="447"/>
    </row>
    <row r="223" spans="1:12">
      <c r="A223" s="611"/>
      <c r="B223" s="603"/>
      <c r="C223" s="443"/>
      <c r="D223" s="682"/>
      <c r="E223" s="445"/>
      <c r="F223" s="446"/>
      <c r="G223" s="447"/>
      <c r="H223" s="447"/>
      <c r="I223" s="447"/>
      <c r="J223" s="447"/>
      <c r="K223" s="447"/>
      <c r="L223" s="447"/>
    </row>
    <row r="224" spans="1:12">
      <c r="A224" s="611" t="s">
        <v>557</v>
      </c>
      <c r="B224" s="603" t="s">
        <v>558</v>
      </c>
      <c r="C224" s="613"/>
      <c r="D224" s="652"/>
      <c r="E224" s="613"/>
      <c r="F224" s="446"/>
      <c r="G224" s="447"/>
      <c r="H224" s="447"/>
      <c r="I224" s="447"/>
      <c r="J224" s="447"/>
      <c r="K224" s="447"/>
      <c r="L224" s="447"/>
    </row>
    <row r="225" spans="1:12" s="474" customFormat="1">
      <c r="A225" s="611"/>
      <c r="B225" s="603" t="s">
        <v>559</v>
      </c>
      <c r="C225" s="443" t="s">
        <v>155</v>
      </c>
      <c r="D225" s="684">
        <v>7</v>
      </c>
      <c r="E225" s="445"/>
      <c r="F225" s="446">
        <f t="shared" ref="F225:F233" si="13">D225*E225</f>
        <v>0</v>
      </c>
      <c r="G225" s="447"/>
      <c r="H225" s="447"/>
      <c r="I225" s="447"/>
      <c r="J225" s="447"/>
      <c r="K225" s="447"/>
      <c r="L225" s="447"/>
    </row>
    <row r="226" spans="1:12">
      <c r="A226" s="685"/>
      <c r="B226" s="603"/>
      <c r="C226" s="443"/>
      <c r="D226" s="684"/>
      <c r="E226" s="445"/>
      <c r="F226" s="446"/>
      <c r="G226" s="447"/>
      <c r="H226" s="447"/>
      <c r="I226" s="447"/>
      <c r="J226" s="447"/>
      <c r="K226" s="447"/>
      <c r="L226" s="447"/>
    </row>
    <row r="227" spans="1:12" ht="25.5">
      <c r="A227" s="611" t="s">
        <v>560</v>
      </c>
      <c r="B227" s="603" t="s">
        <v>561</v>
      </c>
      <c r="C227" s="686"/>
      <c r="D227" s="687"/>
      <c r="E227" s="686"/>
      <c r="F227" s="446"/>
      <c r="G227" s="447"/>
      <c r="H227" s="447"/>
      <c r="I227" s="447"/>
      <c r="J227" s="447"/>
      <c r="K227" s="447"/>
      <c r="L227" s="447"/>
    </row>
    <row r="228" spans="1:12">
      <c r="A228" s="688"/>
      <c r="B228" s="603" t="s">
        <v>559</v>
      </c>
      <c r="C228" s="443" t="s">
        <v>456</v>
      </c>
      <c r="D228" s="684">
        <v>17</v>
      </c>
      <c r="E228" s="445"/>
      <c r="F228" s="446">
        <f t="shared" si="13"/>
        <v>0</v>
      </c>
      <c r="G228" s="447"/>
      <c r="H228" s="447"/>
      <c r="I228" s="447"/>
      <c r="J228" s="447"/>
      <c r="K228" s="447"/>
      <c r="L228" s="447"/>
    </row>
    <row r="229" spans="1:12">
      <c r="A229" s="611"/>
      <c r="B229" s="603"/>
      <c r="C229" s="443"/>
      <c r="D229" s="684"/>
      <c r="E229" s="445"/>
      <c r="F229" s="446"/>
      <c r="G229" s="447"/>
      <c r="H229" s="447"/>
      <c r="I229" s="447"/>
      <c r="J229" s="447"/>
      <c r="K229" s="447"/>
      <c r="L229" s="447"/>
    </row>
    <row r="230" spans="1:12">
      <c r="A230" s="611" t="s">
        <v>562</v>
      </c>
      <c r="B230" s="603" t="s">
        <v>563</v>
      </c>
      <c r="C230" s="443"/>
      <c r="D230" s="689"/>
      <c r="E230" s="445"/>
      <c r="F230" s="446"/>
      <c r="G230" s="447"/>
      <c r="H230" s="447"/>
      <c r="I230" s="447"/>
      <c r="J230" s="447"/>
      <c r="K230" s="447"/>
      <c r="L230" s="447"/>
    </row>
    <row r="231" spans="1:12">
      <c r="A231" s="611"/>
      <c r="B231" s="603" t="s">
        <v>559</v>
      </c>
      <c r="C231" s="443" t="s">
        <v>114</v>
      </c>
      <c r="D231" s="689">
        <v>1</v>
      </c>
      <c r="E231" s="445"/>
      <c r="F231" s="446">
        <f t="shared" ref="F231" si="14">D231*E231</f>
        <v>0</v>
      </c>
      <c r="G231" s="447"/>
      <c r="H231" s="447"/>
      <c r="I231" s="447"/>
      <c r="J231" s="447"/>
      <c r="K231" s="447"/>
      <c r="L231" s="447"/>
    </row>
    <row r="232" spans="1:12">
      <c r="A232" s="611"/>
      <c r="B232" s="603"/>
      <c r="C232" s="443"/>
      <c r="D232" s="689"/>
      <c r="E232" s="445"/>
      <c r="F232" s="446"/>
      <c r="G232" s="447"/>
      <c r="H232" s="447"/>
      <c r="I232" s="447"/>
      <c r="J232" s="447"/>
      <c r="K232" s="447"/>
      <c r="L232" s="447"/>
    </row>
    <row r="233" spans="1:12">
      <c r="A233" s="611" t="s">
        <v>564</v>
      </c>
      <c r="B233" s="603" t="s">
        <v>565</v>
      </c>
      <c r="C233" s="443" t="s">
        <v>114</v>
      </c>
      <c r="D233" s="689">
        <v>1</v>
      </c>
      <c r="E233" s="445"/>
      <c r="F233" s="446">
        <f t="shared" si="13"/>
        <v>0</v>
      </c>
      <c r="G233" s="447"/>
      <c r="H233" s="447"/>
      <c r="I233" s="447"/>
      <c r="J233" s="447"/>
      <c r="K233" s="447"/>
      <c r="L233" s="447"/>
    </row>
    <row r="234" spans="1:12">
      <c r="A234" s="611"/>
      <c r="B234" s="603"/>
      <c r="C234" s="443"/>
      <c r="D234" s="684"/>
      <c r="E234" s="445"/>
      <c r="F234" s="446"/>
      <c r="G234" s="447"/>
      <c r="H234" s="447"/>
      <c r="I234" s="447"/>
      <c r="J234" s="447"/>
      <c r="K234" s="447"/>
      <c r="L234" s="447"/>
    </row>
    <row r="235" spans="1:12">
      <c r="A235" s="690" t="s">
        <v>566</v>
      </c>
      <c r="B235" s="603" t="s">
        <v>567</v>
      </c>
      <c r="C235" s="443"/>
      <c r="D235" s="443"/>
      <c r="E235" s="443"/>
      <c r="F235" s="443"/>
      <c r="G235" s="447"/>
      <c r="H235" s="447"/>
      <c r="I235" s="447"/>
      <c r="J235" s="447"/>
      <c r="K235" s="447"/>
      <c r="L235" s="447"/>
    </row>
    <row r="236" spans="1:12">
      <c r="A236" s="603"/>
      <c r="B236" s="603" t="s">
        <v>554</v>
      </c>
      <c r="C236" s="443" t="s">
        <v>155</v>
      </c>
      <c r="D236" s="684">
        <v>73</v>
      </c>
      <c r="E236" s="445"/>
      <c r="F236" s="446">
        <f>D236*E236</f>
        <v>0</v>
      </c>
      <c r="G236" s="447"/>
      <c r="H236" s="447"/>
      <c r="I236" s="447"/>
      <c r="J236" s="447"/>
      <c r="K236" s="447"/>
      <c r="L236" s="447"/>
    </row>
    <row r="237" spans="1:12">
      <c r="A237" s="603"/>
      <c r="B237" s="603"/>
      <c r="C237" s="443"/>
      <c r="D237" s="684"/>
      <c r="E237" s="445"/>
      <c r="F237" s="446"/>
      <c r="G237" s="447"/>
      <c r="H237" s="447"/>
      <c r="I237" s="447"/>
      <c r="J237" s="447"/>
      <c r="K237" s="447"/>
      <c r="L237" s="447"/>
    </row>
    <row r="238" spans="1:12" ht="25.5">
      <c r="A238" s="690" t="s">
        <v>568</v>
      </c>
      <c r="B238" s="603" t="s">
        <v>569</v>
      </c>
      <c r="C238" s="443"/>
      <c r="D238" s="443"/>
      <c r="E238" s="443"/>
      <c r="F238" s="443"/>
      <c r="G238" s="447"/>
      <c r="H238" s="447"/>
      <c r="I238" s="447"/>
      <c r="J238" s="447"/>
      <c r="K238" s="447"/>
      <c r="L238" s="447"/>
    </row>
    <row r="239" spans="1:12">
      <c r="A239" s="603"/>
      <c r="B239" s="603" t="s">
        <v>554</v>
      </c>
      <c r="C239" s="443" t="s">
        <v>155</v>
      </c>
      <c r="D239" s="684">
        <v>73</v>
      </c>
      <c r="E239" s="445"/>
      <c r="F239" s="446">
        <f>D239*E239</f>
        <v>0</v>
      </c>
      <c r="G239" s="447"/>
      <c r="H239" s="447"/>
      <c r="I239" s="447"/>
      <c r="J239" s="447"/>
      <c r="K239" s="447"/>
      <c r="L239" s="447"/>
    </row>
    <row r="240" spans="1:12">
      <c r="A240" s="603"/>
      <c r="B240" s="603"/>
      <c r="C240" s="603"/>
      <c r="D240" s="667"/>
      <c r="E240" s="667"/>
      <c r="F240" s="446"/>
      <c r="G240" s="447"/>
      <c r="H240" s="447"/>
      <c r="I240" s="447"/>
      <c r="J240" s="447"/>
      <c r="K240" s="447"/>
      <c r="L240" s="447"/>
    </row>
    <row r="241" spans="1:12">
      <c r="A241" s="611" t="s">
        <v>570</v>
      </c>
      <c r="B241" s="611" t="s">
        <v>571</v>
      </c>
      <c r="C241" s="443" t="s">
        <v>114</v>
      </c>
      <c r="D241" s="613">
        <v>1</v>
      </c>
      <c r="E241" s="445"/>
      <c r="F241" s="446">
        <f t="shared" ref="F241" si="15">D241*E241</f>
        <v>0</v>
      </c>
      <c r="G241" s="447"/>
      <c r="H241" s="447"/>
      <c r="I241" s="447"/>
      <c r="J241" s="447"/>
      <c r="K241" s="447"/>
      <c r="L241" s="447"/>
    </row>
    <row r="242" spans="1:12">
      <c r="A242" s="691"/>
      <c r="B242" s="692"/>
      <c r="C242" s="624"/>
      <c r="D242" s="672"/>
      <c r="E242" s="604"/>
      <c r="F242" s="655"/>
      <c r="G242" s="447"/>
      <c r="H242" s="447"/>
      <c r="I242" s="447"/>
      <c r="J242" s="447"/>
      <c r="K242" s="447"/>
      <c r="L242" s="447"/>
    </row>
    <row r="243" spans="1:12" ht="25.5">
      <c r="A243" s="611" t="s">
        <v>572</v>
      </c>
      <c r="B243" s="611" t="s">
        <v>573</v>
      </c>
      <c r="C243" s="611"/>
      <c r="D243" s="613"/>
      <c r="E243" s="613"/>
      <c r="F243" s="446"/>
      <c r="G243" s="447"/>
      <c r="H243" s="447"/>
      <c r="I243" s="447"/>
      <c r="J243" s="447"/>
      <c r="K243" s="447"/>
      <c r="L243" s="447"/>
    </row>
    <row r="244" spans="1:12" s="474" customFormat="1" ht="63.75">
      <c r="A244" s="611"/>
      <c r="B244" s="603" t="s">
        <v>574</v>
      </c>
      <c r="C244" s="443" t="s">
        <v>456</v>
      </c>
      <c r="D244" s="684">
        <v>9</v>
      </c>
      <c r="E244" s="445"/>
      <c r="F244" s="446">
        <f>D244*E244</f>
        <v>0</v>
      </c>
      <c r="G244" s="447"/>
      <c r="H244" s="447"/>
      <c r="I244" s="447"/>
      <c r="J244" s="447"/>
      <c r="K244" s="447"/>
      <c r="L244" s="447"/>
    </row>
    <row r="245" spans="1:12">
      <c r="A245" s="691"/>
      <c r="B245" s="691"/>
      <c r="C245" s="624"/>
      <c r="D245" s="672"/>
      <c r="E245" s="604"/>
      <c r="F245" s="691"/>
      <c r="G245" s="447"/>
      <c r="H245" s="447"/>
      <c r="I245" s="447"/>
      <c r="J245" s="447"/>
      <c r="K245" s="447"/>
      <c r="L245" s="447"/>
    </row>
    <row r="246" spans="1:12">
      <c r="A246" s="611"/>
      <c r="B246" s="603"/>
      <c r="C246" s="443"/>
      <c r="D246" s="693"/>
      <c r="E246" s="445"/>
      <c r="F246" s="446"/>
      <c r="G246" s="447"/>
      <c r="H246" s="447"/>
      <c r="I246" s="447"/>
      <c r="J246" s="447"/>
      <c r="K246" s="447"/>
      <c r="L246" s="447"/>
    </row>
    <row r="247" spans="1:12">
      <c r="A247" s="611"/>
      <c r="B247" s="636" t="s">
        <v>575</v>
      </c>
      <c r="C247" s="443"/>
      <c r="D247" s="693"/>
      <c r="E247" s="445"/>
      <c r="F247" s="635">
        <f>SUM(F200:F244)</f>
        <v>0</v>
      </c>
      <c r="G247" s="447"/>
      <c r="H247" s="447"/>
      <c r="I247" s="447"/>
      <c r="J247" s="447"/>
      <c r="K247" s="447"/>
      <c r="L247" s="447"/>
    </row>
    <row r="248" spans="1:12">
      <c r="A248" s="611"/>
      <c r="B248" s="603"/>
      <c r="C248" s="443"/>
      <c r="D248" s="693"/>
      <c r="E248" s="445"/>
      <c r="F248" s="446"/>
      <c r="G248" s="447"/>
      <c r="H248" s="447"/>
      <c r="I248" s="447"/>
      <c r="J248" s="447"/>
      <c r="K248" s="447"/>
      <c r="L248" s="447"/>
    </row>
    <row r="249" spans="1:12">
      <c r="A249" s="636" t="s">
        <v>576</v>
      </c>
      <c r="B249" s="632" t="s">
        <v>577</v>
      </c>
      <c r="C249" s="443"/>
      <c r="D249" s="633"/>
      <c r="E249" s="634"/>
      <c r="F249" s="445"/>
      <c r="G249" s="447"/>
      <c r="H249" s="447"/>
      <c r="I249" s="447"/>
      <c r="J249" s="447"/>
      <c r="K249" s="447"/>
      <c r="L249" s="447"/>
    </row>
    <row r="250" spans="1:12">
      <c r="A250" s="636"/>
      <c r="B250" s="632"/>
      <c r="C250" s="443"/>
      <c r="D250" s="633"/>
      <c r="E250" s="634"/>
      <c r="F250" s="446"/>
      <c r="G250" s="447"/>
      <c r="H250" s="447"/>
      <c r="I250" s="447"/>
      <c r="J250" s="447"/>
      <c r="K250" s="447"/>
      <c r="L250" s="447"/>
    </row>
    <row r="251" spans="1:12">
      <c r="A251" s="602" t="s">
        <v>578</v>
      </c>
      <c r="B251" s="694" t="s">
        <v>579</v>
      </c>
      <c r="C251" s="695"/>
      <c r="D251" s="696"/>
      <c r="E251" s="646"/>
      <c r="F251" s="446"/>
      <c r="G251" s="447"/>
      <c r="H251" s="447"/>
      <c r="I251" s="447"/>
      <c r="J251" s="447"/>
      <c r="K251" s="447"/>
      <c r="L251" s="447"/>
    </row>
    <row r="252" spans="1:12" ht="25.5">
      <c r="A252" s="695"/>
      <c r="B252" s="695" t="s">
        <v>580</v>
      </c>
      <c r="C252" s="443" t="s">
        <v>114</v>
      </c>
      <c r="D252" s="689">
        <v>1</v>
      </c>
      <c r="E252" s="646"/>
      <c r="F252" s="446">
        <f>(D252*E252)</f>
        <v>0</v>
      </c>
      <c r="G252" s="447"/>
      <c r="H252" s="447"/>
      <c r="I252" s="447"/>
      <c r="J252" s="447"/>
      <c r="K252" s="447"/>
      <c r="L252" s="447"/>
    </row>
    <row r="253" spans="1:12">
      <c r="A253" s="444"/>
      <c r="B253" s="697"/>
      <c r="C253" s="698"/>
      <c r="D253" s="699"/>
      <c r="E253" s="700"/>
      <c r="F253" s="701"/>
      <c r="G253" s="447"/>
      <c r="H253" s="447"/>
      <c r="I253" s="447"/>
      <c r="J253" s="447"/>
      <c r="K253" s="447"/>
      <c r="L253" s="447"/>
    </row>
    <row r="254" spans="1:12">
      <c r="A254" s="609"/>
      <c r="B254" s="1251" t="s">
        <v>581</v>
      </c>
      <c r="C254" s="1251"/>
      <c r="D254" s="1251"/>
      <c r="E254" s="634"/>
      <c r="F254" s="635">
        <f>SUM(F250:F252)</f>
        <v>0</v>
      </c>
      <c r="G254" s="447"/>
      <c r="H254" s="447"/>
      <c r="I254" s="447"/>
      <c r="J254" s="447"/>
      <c r="K254" s="447"/>
      <c r="L254" s="447"/>
    </row>
    <row r="255" spans="1:12">
      <c r="A255" s="611"/>
      <c r="B255" s="613"/>
      <c r="C255" s="443"/>
      <c r="D255" s="604"/>
      <c r="E255" s="445"/>
      <c r="F255" s="446"/>
      <c r="G255" s="447"/>
      <c r="H255" s="447"/>
      <c r="I255" s="447"/>
      <c r="J255" s="447"/>
      <c r="K255" s="447"/>
      <c r="L255" s="447"/>
    </row>
    <row r="256" spans="1:12">
      <c r="A256" s="613"/>
      <c r="B256" s="613"/>
      <c r="C256" s="443"/>
      <c r="D256" s="655"/>
      <c r="E256" s="445"/>
      <c r="F256" s="446"/>
      <c r="G256" s="447"/>
      <c r="H256" s="447"/>
      <c r="I256" s="447"/>
      <c r="J256" s="447"/>
      <c r="K256" s="447"/>
      <c r="L256" s="447"/>
    </row>
    <row r="257" spans="1:12">
      <c r="A257" s="602"/>
      <c r="B257" s="636" t="s">
        <v>582</v>
      </c>
      <c r="C257" s="602"/>
      <c r="D257" s="702"/>
      <c r="E257" s="445"/>
      <c r="F257" s="446"/>
      <c r="G257" s="447"/>
      <c r="H257" s="447"/>
      <c r="I257" s="447"/>
      <c r="J257" s="447"/>
      <c r="K257" s="447"/>
      <c r="L257" s="447"/>
    </row>
    <row r="258" spans="1:12">
      <c r="A258" s="602"/>
      <c r="B258" s="602"/>
      <c r="C258" s="703"/>
      <c r="D258" s="633"/>
      <c r="E258" s="445"/>
      <c r="F258" s="446"/>
      <c r="G258" s="447"/>
      <c r="H258" s="447"/>
      <c r="I258" s="447"/>
      <c r="J258" s="447"/>
      <c r="K258" s="447"/>
      <c r="L258" s="447"/>
    </row>
    <row r="259" spans="1:12">
      <c r="A259" s="650" t="s">
        <v>583</v>
      </c>
      <c r="B259" s="650" t="s">
        <v>584</v>
      </c>
      <c r="C259" s="615" t="s">
        <v>585</v>
      </c>
      <c r="D259" s="704"/>
      <c r="E259" s="705"/>
      <c r="F259" s="615"/>
      <c r="G259" s="447"/>
      <c r="H259" s="447"/>
      <c r="I259" s="447"/>
      <c r="J259" s="447"/>
      <c r="K259" s="447"/>
      <c r="L259" s="447"/>
    </row>
    <row r="260" spans="1:12">
      <c r="A260" s="613"/>
      <c r="B260" s="706"/>
      <c r="C260" s="707"/>
      <c r="D260" s="655"/>
      <c r="E260" s="445"/>
      <c r="F260" s="446"/>
      <c r="G260" s="447"/>
      <c r="H260" s="447"/>
      <c r="I260" s="447"/>
      <c r="J260" s="447"/>
      <c r="K260" s="447"/>
      <c r="L260" s="447"/>
    </row>
    <row r="261" spans="1:12">
      <c r="A261" s="708" t="s">
        <v>374</v>
      </c>
      <c r="B261" s="709" t="s">
        <v>202</v>
      </c>
      <c r="C261" s="710" t="s">
        <v>586</v>
      </c>
      <c r="D261" s="711"/>
      <c r="E261" s="712"/>
      <c r="F261" s="713">
        <f>F51</f>
        <v>0</v>
      </c>
      <c r="G261" s="447"/>
      <c r="H261" s="447"/>
      <c r="I261" s="447"/>
      <c r="J261" s="447"/>
      <c r="K261" s="447"/>
      <c r="L261" s="447"/>
    </row>
    <row r="262" spans="1:12">
      <c r="A262" s="714"/>
      <c r="B262" s="709"/>
      <c r="C262" s="710"/>
      <c r="D262" s="711"/>
      <c r="E262" s="712"/>
      <c r="F262" s="713"/>
      <c r="G262" s="447"/>
      <c r="H262" s="447"/>
      <c r="I262" s="447"/>
      <c r="J262" s="447"/>
      <c r="K262" s="447"/>
      <c r="L262" s="447"/>
    </row>
    <row r="263" spans="1:12">
      <c r="A263" s="714" t="s">
        <v>421</v>
      </c>
      <c r="B263" s="715" t="s">
        <v>204</v>
      </c>
      <c r="C263" s="710" t="s">
        <v>586</v>
      </c>
      <c r="D263" s="711"/>
      <c r="E263" s="712"/>
      <c r="F263" s="713">
        <f>F105</f>
        <v>0</v>
      </c>
      <c r="G263" s="447"/>
      <c r="H263" s="447"/>
      <c r="I263" s="447"/>
      <c r="J263" s="447"/>
      <c r="K263" s="447"/>
      <c r="L263" s="447"/>
    </row>
    <row r="264" spans="1:12">
      <c r="A264" s="714"/>
      <c r="B264" s="716"/>
      <c r="C264" s="710"/>
      <c r="D264" s="711"/>
      <c r="E264" s="712"/>
      <c r="F264" s="713"/>
      <c r="G264" s="447"/>
      <c r="H264" s="447"/>
      <c r="I264" s="447"/>
      <c r="J264" s="447"/>
      <c r="K264" s="447"/>
      <c r="L264" s="447"/>
    </row>
    <row r="265" spans="1:12">
      <c r="A265" s="714" t="s">
        <v>468</v>
      </c>
      <c r="B265" s="715" t="s">
        <v>469</v>
      </c>
      <c r="C265" s="710" t="s">
        <v>586</v>
      </c>
      <c r="D265" s="711"/>
      <c r="E265" s="712"/>
      <c r="F265" s="713">
        <f>F195</f>
        <v>0</v>
      </c>
      <c r="G265" s="447"/>
      <c r="H265" s="447"/>
      <c r="I265" s="447"/>
      <c r="J265" s="447"/>
      <c r="K265" s="447"/>
      <c r="L265" s="447"/>
    </row>
    <row r="266" spans="1:12">
      <c r="A266" s="714"/>
      <c r="B266" s="716"/>
      <c r="C266" s="710"/>
      <c r="D266" s="711"/>
      <c r="E266" s="712"/>
      <c r="F266" s="713"/>
      <c r="G266" s="447"/>
      <c r="H266" s="447"/>
      <c r="I266" s="447"/>
      <c r="J266" s="447"/>
      <c r="K266" s="447"/>
      <c r="L266" s="447"/>
    </row>
    <row r="267" spans="1:12">
      <c r="A267" s="714" t="s">
        <v>533</v>
      </c>
      <c r="B267" s="715" t="s">
        <v>534</v>
      </c>
      <c r="C267" s="710" t="s">
        <v>586</v>
      </c>
      <c r="D267" s="711"/>
      <c r="E267" s="712"/>
      <c r="F267" s="713">
        <f>F247</f>
        <v>0</v>
      </c>
      <c r="G267" s="447"/>
      <c r="H267" s="447"/>
      <c r="I267" s="447"/>
      <c r="J267" s="447"/>
      <c r="K267" s="447"/>
      <c r="L267" s="447"/>
    </row>
    <row r="268" spans="1:12">
      <c r="A268" s="714"/>
      <c r="B268" s="715"/>
      <c r="C268" s="710"/>
      <c r="D268" s="711"/>
      <c r="E268" s="712"/>
      <c r="F268" s="713"/>
      <c r="G268" s="447"/>
      <c r="H268" s="447"/>
      <c r="I268" s="447"/>
      <c r="J268" s="447"/>
      <c r="K268" s="447"/>
      <c r="L268" s="447"/>
    </row>
    <row r="269" spans="1:12">
      <c r="A269" s="714" t="s">
        <v>576</v>
      </c>
      <c r="B269" s="715" t="s">
        <v>577</v>
      </c>
      <c r="C269" s="710" t="s">
        <v>586</v>
      </c>
      <c r="D269" s="711"/>
      <c r="E269" s="712"/>
      <c r="F269" s="713">
        <f>F254</f>
        <v>0</v>
      </c>
      <c r="G269" s="447"/>
      <c r="H269" s="447"/>
      <c r="I269" s="447"/>
      <c r="J269" s="447"/>
      <c r="K269" s="447"/>
      <c r="L269" s="447"/>
    </row>
    <row r="270" spans="1:12">
      <c r="A270" s="717"/>
      <c r="B270" s="718"/>
      <c r="C270" s="710"/>
      <c r="D270" s="711"/>
      <c r="E270" s="712"/>
      <c r="F270" s="713"/>
      <c r="G270" s="447"/>
      <c r="H270" s="447"/>
      <c r="I270" s="447"/>
      <c r="J270" s="447"/>
      <c r="K270" s="447"/>
      <c r="L270" s="447"/>
    </row>
    <row r="271" spans="1:12">
      <c r="A271" s="717"/>
      <c r="B271" s="719" t="s">
        <v>587</v>
      </c>
      <c r="C271" s="720"/>
      <c r="D271" s="721"/>
      <c r="E271" s="722"/>
      <c r="F271" s="713">
        <f>SUM(F261:F269)</f>
        <v>0</v>
      </c>
      <c r="G271" s="447"/>
      <c r="H271" s="447"/>
      <c r="I271" s="447"/>
      <c r="J271" s="447"/>
      <c r="K271" s="447"/>
      <c r="L271" s="447"/>
    </row>
    <row r="272" spans="1:12">
      <c r="A272" s="673"/>
      <c r="B272" s="673"/>
      <c r="C272" s="673"/>
      <c r="D272" s="723"/>
      <c r="E272" s="673"/>
      <c r="F272" s="613"/>
      <c r="G272" s="447"/>
      <c r="H272" s="447"/>
      <c r="I272" s="447"/>
      <c r="J272" s="447"/>
      <c r="K272" s="447"/>
      <c r="L272" s="447"/>
    </row>
    <row r="273" spans="1:12">
      <c r="A273" s="673"/>
      <c r="B273" s="673"/>
      <c r="C273" s="673"/>
      <c r="D273" s="723"/>
      <c r="E273" s="673"/>
      <c r="F273" s="613"/>
      <c r="G273" s="447"/>
      <c r="H273" s="447"/>
      <c r="I273" s="447"/>
      <c r="J273" s="447"/>
      <c r="K273" s="447"/>
      <c r="L273" s="447"/>
    </row>
    <row r="274" spans="1:12">
      <c r="A274" s="673"/>
      <c r="B274" s="673"/>
      <c r="C274" s="673"/>
      <c r="D274" s="723"/>
      <c r="E274" s="673"/>
      <c r="F274" s="613"/>
      <c r="G274" s="447"/>
      <c r="H274" s="447"/>
      <c r="I274" s="447"/>
      <c r="J274" s="447"/>
      <c r="K274" s="447"/>
      <c r="L274" s="447"/>
    </row>
    <row r="275" spans="1:12">
      <c r="A275" s="673"/>
      <c r="B275" s="673" t="s">
        <v>588</v>
      </c>
      <c r="C275" s="673"/>
      <c r="D275" s="723"/>
      <c r="E275" s="673"/>
      <c r="F275" s="613"/>
      <c r="G275" s="447"/>
      <c r="H275" s="447"/>
      <c r="I275" s="447"/>
      <c r="J275" s="447"/>
      <c r="K275" s="447"/>
      <c r="L275" s="447"/>
    </row>
    <row r="276" spans="1:12" ht="63.75">
      <c r="A276" s="673"/>
      <c r="B276" s="444" t="s">
        <v>589</v>
      </c>
      <c r="C276" s="673"/>
      <c r="D276" s="723"/>
      <c r="E276" s="673"/>
      <c r="F276" s="613"/>
      <c r="G276" s="447"/>
      <c r="H276" s="447"/>
      <c r="I276" s="447"/>
      <c r="J276" s="447"/>
      <c r="K276" s="447"/>
      <c r="L276" s="447"/>
    </row>
    <row r="277" spans="1:12">
      <c r="A277" s="447"/>
      <c r="B277" s="447"/>
      <c r="C277" s="447"/>
      <c r="D277" s="724"/>
      <c r="E277" s="447"/>
      <c r="F277" s="447"/>
      <c r="G277" s="447"/>
      <c r="H277" s="447"/>
      <c r="I277" s="447"/>
      <c r="J277" s="447"/>
      <c r="K277" s="447"/>
      <c r="L277" s="447"/>
    </row>
    <row r="278" spans="1:12">
      <c r="A278" s="447"/>
      <c r="B278" s="447"/>
      <c r="C278" s="447"/>
      <c r="D278" s="724"/>
      <c r="E278" s="447"/>
      <c r="F278" s="447"/>
      <c r="G278" s="447"/>
      <c r="H278" s="447"/>
      <c r="I278" s="447"/>
      <c r="J278" s="447"/>
      <c r="K278" s="447"/>
    </row>
    <row r="279" spans="1:12">
      <c r="A279" s="447"/>
      <c r="B279" s="447"/>
      <c r="C279" s="447"/>
      <c r="D279" s="724"/>
      <c r="E279" s="447"/>
      <c r="F279" s="447"/>
      <c r="G279" s="447"/>
      <c r="H279" s="447"/>
      <c r="I279" s="447"/>
      <c r="J279" s="447"/>
      <c r="K279" s="447"/>
      <c r="L279" s="447"/>
    </row>
  </sheetData>
  <mergeCells count="3">
    <mergeCell ref="A2:B2"/>
    <mergeCell ref="C2:E2"/>
    <mergeCell ref="B254:D254"/>
  </mergeCells>
  <printOptions horizontalCentered="1"/>
  <pageMargins left="0.23622047244094491" right="0.23622047244094491" top="0.74803149606299213" bottom="0.94488188976377963" header="0.31496062992125984" footer="0.31496062992125984"/>
  <pageSetup paperSize="9" fitToHeight="0" orientation="portrait" r:id="rId1"/>
  <headerFooter>
    <oddHeader>&amp;LProjekt: VATROGASNI DOM ŠKRLJEVO
Troškovnik Građevinsko obrtničkih radova</oddHeader>
    <oddFooter>&amp;L&amp;9Zagreb, listopad 2018.&amp;R&amp;9&amp;P od &amp;N</oddFooter>
  </headerFooter>
  <rowBreaks count="1" manualBreakCount="1">
    <brk id="25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A1:F11"/>
  <sheetViews>
    <sheetView view="pageBreakPreview" zoomScaleNormal="100" zoomScaleSheetLayoutView="100" zoomScalePageLayoutView="75" workbookViewId="0">
      <selection activeCell="F8" sqref="F8"/>
    </sheetView>
  </sheetViews>
  <sheetFormatPr defaultRowHeight="15"/>
  <cols>
    <col min="1" max="1" width="3.85546875" style="400" customWidth="1"/>
    <col min="2" max="2" width="55.7109375" style="400" customWidth="1"/>
    <col min="3" max="3" width="5.85546875" style="400" customWidth="1"/>
    <col min="4" max="4" width="6.7109375" style="400" customWidth="1"/>
    <col min="5" max="5" width="9.85546875" style="400" customWidth="1"/>
    <col min="6" max="6" width="12.28515625" style="426" bestFit="1" customWidth="1"/>
    <col min="7" max="16384" width="9.140625" style="400"/>
  </cols>
  <sheetData>
    <row r="1" spans="1:6">
      <c r="A1" s="87"/>
      <c r="B1" s="88" t="s">
        <v>590</v>
      </c>
      <c r="C1" s="88"/>
      <c r="D1" s="88"/>
      <c r="E1" s="88"/>
      <c r="F1" s="89"/>
    </row>
    <row r="2" spans="1:6">
      <c r="A2" s="90" t="s">
        <v>583</v>
      </c>
      <c r="B2" s="91" t="s">
        <v>584</v>
      </c>
      <c r="C2" s="91"/>
      <c r="D2" s="91"/>
      <c r="E2" s="91"/>
      <c r="F2" s="398" t="s">
        <v>1985</v>
      </c>
    </row>
    <row r="3" spans="1:6">
      <c r="A3" s="408"/>
      <c r="B3" s="92"/>
      <c r="C3" s="409"/>
      <c r="D3" s="93"/>
      <c r="E3" s="410"/>
      <c r="F3" s="410"/>
    </row>
    <row r="4" spans="1:6">
      <c r="A4" s="411" t="s">
        <v>374</v>
      </c>
      <c r="B4" s="94" t="s">
        <v>591</v>
      </c>
      <c r="C4" s="406"/>
      <c r="D4" s="93"/>
      <c r="E4" s="412"/>
      <c r="F4" s="413">
        <f>'PROMETNE POV'!F271</f>
        <v>0</v>
      </c>
    </row>
    <row r="5" spans="1:6">
      <c r="A5" s="411"/>
      <c r="B5" s="94"/>
      <c r="C5" s="406"/>
      <c r="D5" s="93"/>
      <c r="E5" s="412"/>
      <c r="F5" s="414"/>
    </row>
    <row r="6" spans="1:6">
      <c r="A6" s="411" t="s">
        <v>421</v>
      </c>
      <c r="B6" s="94" t="s">
        <v>592</v>
      </c>
      <c r="C6" s="406"/>
      <c r="D6" s="93"/>
      <c r="E6" s="412"/>
      <c r="F6" s="415">
        <f>F4*0.25</f>
        <v>0</v>
      </c>
    </row>
    <row r="7" spans="1:6" ht="15.75" thickBot="1">
      <c r="A7" s="416"/>
      <c r="B7" s="95"/>
      <c r="C7" s="417"/>
      <c r="D7" s="96"/>
      <c r="E7" s="418"/>
      <c r="F7" s="419"/>
    </row>
    <row r="8" spans="1:6">
      <c r="A8" s="420"/>
      <c r="B8" s="97" t="s">
        <v>593</v>
      </c>
      <c r="C8" s="421"/>
      <c r="D8" s="98"/>
      <c r="E8" s="422"/>
      <c r="F8" s="423">
        <f>SUM(F4:F7)</f>
        <v>0</v>
      </c>
    </row>
    <row r="11" spans="1:6">
      <c r="A11" s="424"/>
      <c r="B11" s="100"/>
      <c r="C11" s="424"/>
      <c r="D11" s="424"/>
      <c r="E11" s="424"/>
      <c r="F11" s="425"/>
    </row>
  </sheetData>
  <printOptions horizontalCentered="1"/>
  <pageMargins left="0.23622047244094491" right="0.23622047244094491" top="0.74803149606299213" bottom="0.94488188976377963" header="0.31496062992125984" footer="0.31496062992125984"/>
  <pageSetup paperSize="9" fitToHeight="0" orientation="portrait" r:id="rId1"/>
  <headerFooter>
    <oddHeader>&amp;LProjekt: VATROGASNI DOM ŠKRLJEVO
Troškovnik Građevinsko obrtničkih radova</oddHeader>
    <oddFooter>&amp;L&amp;9Zagreb, listopad 2018.&amp;R&amp;9&amp;P od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G125"/>
  <sheetViews>
    <sheetView view="pageBreakPreview" topLeftCell="A112" zoomScaleNormal="100" zoomScaleSheetLayoutView="100" workbookViewId="0">
      <selection activeCell="F125" sqref="F125"/>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7" s="137" customFormat="1" ht="12.75" customHeight="1">
      <c r="A1" s="133" t="s">
        <v>630</v>
      </c>
      <c r="B1" s="134" t="s">
        <v>368</v>
      </c>
      <c r="C1" s="135" t="s">
        <v>631</v>
      </c>
      <c r="D1" s="135" t="s">
        <v>632</v>
      </c>
      <c r="E1" s="135" t="s">
        <v>633</v>
      </c>
      <c r="F1" s="136" t="s">
        <v>634</v>
      </c>
    </row>
    <row r="2" spans="1:7" s="137" customFormat="1">
      <c r="A2" s="138"/>
      <c r="B2" s="125"/>
      <c r="C2" s="124"/>
      <c r="D2" s="124"/>
      <c r="E2" s="139"/>
      <c r="F2" s="139"/>
    </row>
    <row r="3" spans="1:7">
      <c r="A3" s="140" t="s">
        <v>374</v>
      </c>
      <c r="B3" s="132" t="s">
        <v>635</v>
      </c>
    </row>
    <row r="4" spans="1:7">
      <c r="A4" s="140"/>
      <c r="B4" s="132"/>
    </row>
    <row r="5" spans="1:7">
      <c r="A5" s="140"/>
      <c r="E5" s="142"/>
      <c r="G5" s="143"/>
    </row>
    <row r="6" spans="1:7">
      <c r="A6" s="140" t="s">
        <v>374</v>
      </c>
      <c r="B6" s="144" t="s">
        <v>636</v>
      </c>
      <c r="C6" s="145"/>
      <c r="D6" s="146"/>
      <c r="E6" s="147"/>
      <c r="F6" s="148"/>
      <c r="G6" s="143"/>
    </row>
    <row r="7" spans="1:7">
      <c r="A7" s="149"/>
      <c r="B7" s="150" t="s">
        <v>637</v>
      </c>
      <c r="C7" s="151"/>
      <c r="D7" s="149"/>
      <c r="E7" s="152"/>
      <c r="F7" s="152"/>
      <c r="G7" s="153"/>
    </row>
    <row r="8" spans="1:7" ht="76.5">
      <c r="A8" s="149"/>
      <c r="B8" s="150" t="s">
        <v>638</v>
      </c>
      <c r="C8" s="151"/>
      <c r="D8" s="149"/>
      <c r="E8" s="152"/>
      <c r="F8" s="152"/>
      <c r="G8" s="153"/>
    </row>
    <row r="9" spans="1:7">
      <c r="A9" s="154"/>
      <c r="B9" s="155" t="s">
        <v>639</v>
      </c>
      <c r="C9" s="151"/>
      <c r="D9" s="154"/>
      <c r="E9" s="156"/>
      <c r="F9" s="157"/>
      <c r="G9" s="153"/>
    </row>
    <row r="10" spans="1:7">
      <c r="A10" s="124"/>
      <c r="B10" s="158" t="s">
        <v>640</v>
      </c>
      <c r="F10" s="159"/>
      <c r="G10" s="153"/>
    </row>
    <row r="11" spans="1:7">
      <c r="A11" s="124"/>
      <c r="B11" s="158" t="s">
        <v>641</v>
      </c>
      <c r="F11" s="159"/>
      <c r="G11" s="156"/>
    </row>
    <row r="12" spans="1:7">
      <c r="A12" s="154"/>
      <c r="B12" s="155"/>
      <c r="C12" s="151"/>
      <c r="D12" s="154"/>
      <c r="E12" s="156"/>
      <c r="F12" s="157"/>
      <c r="G12" s="156"/>
    </row>
    <row r="13" spans="1:7">
      <c r="A13" s="149"/>
      <c r="B13" s="160" t="s">
        <v>642</v>
      </c>
      <c r="C13" s="151" t="s">
        <v>114</v>
      </c>
      <c r="D13" s="149">
        <v>2</v>
      </c>
      <c r="E13" s="161"/>
      <c r="F13" s="161"/>
      <c r="G13" s="156"/>
    </row>
    <row r="14" spans="1:7">
      <c r="A14" s="149"/>
      <c r="B14" s="150" t="s">
        <v>643</v>
      </c>
      <c r="C14" s="151" t="s">
        <v>114</v>
      </c>
      <c r="D14" s="149">
        <v>2</v>
      </c>
      <c r="E14" s="161"/>
      <c r="F14" s="161"/>
      <c r="G14" s="156"/>
    </row>
    <row r="15" spans="1:7">
      <c r="A15" s="149"/>
      <c r="B15" s="150" t="s">
        <v>644</v>
      </c>
      <c r="C15" s="151" t="s">
        <v>114</v>
      </c>
      <c r="D15" s="149">
        <v>2</v>
      </c>
      <c r="E15" s="161"/>
      <c r="F15" s="161"/>
      <c r="G15" s="156"/>
    </row>
    <row r="16" spans="1:7">
      <c r="A16" s="149"/>
      <c r="B16" s="150" t="s">
        <v>645</v>
      </c>
      <c r="C16" s="151" t="s">
        <v>114</v>
      </c>
      <c r="D16" s="149">
        <v>2</v>
      </c>
      <c r="E16" s="161"/>
      <c r="F16" s="161"/>
      <c r="G16" s="156"/>
    </row>
    <row r="17" spans="1:7">
      <c r="A17" s="149"/>
      <c r="B17" s="150" t="s">
        <v>646</v>
      </c>
      <c r="C17" s="151" t="s">
        <v>114</v>
      </c>
      <c r="D17" s="149">
        <v>2</v>
      </c>
      <c r="E17" s="161"/>
      <c r="F17" s="161"/>
      <c r="G17" s="156"/>
    </row>
    <row r="18" spans="1:7">
      <c r="A18" s="149"/>
      <c r="B18" s="150" t="s">
        <v>647</v>
      </c>
      <c r="C18" s="151" t="s">
        <v>114</v>
      </c>
      <c r="D18" s="149">
        <v>2</v>
      </c>
      <c r="E18" s="161"/>
      <c r="F18" s="161"/>
      <c r="G18" s="156"/>
    </row>
    <row r="19" spans="1:7">
      <c r="A19" s="149"/>
      <c r="B19" s="150" t="s">
        <v>648</v>
      </c>
      <c r="C19" s="151" t="s">
        <v>114</v>
      </c>
      <c r="D19" s="149">
        <v>2</v>
      </c>
      <c r="E19" s="161"/>
      <c r="F19" s="161"/>
      <c r="G19" s="156"/>
    </row>
    <row r="20" spans="1:7">
      <c r="A20" s="149"/>
      <c r="B20" s="150" t="s">
        <v>649</v>
      </c>
      <c r="C20" s="151" t="s">
        <v>114</v>
      </c>
      <c r="D20" s="149">
        <v>1</v>
      </c>
      <c r="E20" s="161"/>
      <c r="F20" s="161"/>
      <c r="G20" s="156"/>
    </row>
    <row r="21" spans="1:7">
      <c r="A21" s="149"/>
      <c r="B21" s="150" t="s">
        <v>650</v>
      </c>
      <c r="C21" s="151" t="s">
        <v>114</v>
      </c>
      <c r="D21" s="149">
        <v>1</v>
      </c>
      <c r="E21" s="161"/>
      <c r="F21" s="161"/>
      <c r="G21" s="156"/>
    </row>
    <row r="22" spans="1:7">
      <c r="A22" s="149"/>
      <c r="B22" s="150" t="s">
        <v>651</v>
      </c>
      <c r="C22" s="151" t="s">
        <v>114</v>
      </c>
      <c r="D22" s="149">
        <v>2</v>
      </c>
      <c r="E22" s="161"/>
      <c r="F22" s="161"/>
      <c r="G22" s="156"/>
    </row>
    <row r="23" spans="1:7">
      <c r="A23" s="149"/>
      <c r="B23" s="150" t="s">
        <v>652</v>
      </c>
      <c r="C23" s="151" t="s">
        <v>114</v>
      </c>
      <c r="D23" s="149">
        <v>1</v>
      </c>
      <c r="E23" s="161"/>
      <c r="F23" s="161"/>
      <c r="G23" s="156"/>
    </row>
    <row r="24" spans="1:7">
      <c r="A24" s="149"/>
      <c r="B24" s="150" t="s">
        <v>653</v>
      </c>
      <c r="C24" s="151" t="s">
        <v>114</v>
      </c>
      <c r="D24" s="149">
        <v>1</v>
      </c>
      <c r="E24" s="161"/>
      <c r="F24" s="161"/>
      <c r="G24" s="156"/>
    </row>
    <row r="25" spans="1:7">
      <c r="A25" s="149"/>
      <c r="B25" s="150" t="s">
        <v>643</v>
      </c>
      <c r="C25" s="151" t="s">
        <v>114</v>
      </c>
      <c r="D25" s="149">
        <v>1</v>
      </c>
      <c r="E25" s="161"/>
      <c r="F25" s="161"/>
      <c r="G25" s="156"/>
    </row>
    <row r="26" spans="1:7">
      <c r="A26" s="149"/>
      <c r="B26" s="150" t="s">
        <v>654</v>
      </c>
      <c r="C26" s="151" t="s">
        <v>114</v>
      </c>
      <c r="D26" s="149">
        <v>1</v>
      </c>
      <c r="E26" s="161"/>
      <c r="F26" s="161"/>
      <c r="G26" s="156"/>
    </row>
    <row r="27" spans="1:7">
      <c r="A27" s="149"/>
      <c r="B27" s="150" t="s">
        <v>655</v>
      </c>
      <c r="C27" s="151" t="s">
        <v>114</v>
      </c>
      <c r="D27" s="149">
        <v>1</v>
      </c>
      <c r="E27" s="161"/>
      <c r="F27" s="161"/>
      <c r="G27" s="156"/>
    </row>
    <row r="28" spans="1:7">
      <c r="A28" s="149"/>
      <c r="B28" s="150" t="s">
        <v>656</v>
      </c>
      <c r="C28" s="151" t="s">
        <v>114</v>
      </c>
      <c r="D28" s="149">
        <v>1</v>
      </c>
      <c r="E28" s="161"/>
      <c r="F28" s="161"/>
      <c r="G28" s="156"/>
    </row>
    <row r="29" spans="1:7">
      <c r="A29" s="149"/>
      <c r="B29" s="150" t="s">
        <v>657</v>
      </c>
      <c r="C29" s="151" t="s">
        <v>114</v>
      </c>
      <c r="D29" s="149">
        <v>1</v>
      </c>
      <c r="E29" s="161"/>
      <c r="F29" s="161"/>
      <c r="G29" s="156"/>
    </row>
    <row r="30" spans="1:7">
      <c r="A30" s="149"/>
      <c r="B30" s="150" t="s">
        <v>658</v>
      </c>
      <c r="C30" s="151" t="s">
        <v>114</v>
      </c>
      <c r="D30" s="149">
        <v>1</v>
      </c>
      <c r="E30" s="161"/>
      <c r="F30" s="161"/>
      <c r="G30" s="153"/>
    </row>
    <row r="31" spans="1:7">
      <c r="A31" s="149"/>
      <c r="B31" s="150" t="s">
        <v>650</v>
      </c>
      <c r="C31" s="151" t="s">
        <v>114</v>
      </c>
      <c r="D31" s="149">
        <v>1</v>
      </c>
      <c r="E31" s="161"/>
      <c r="F31" s="161"/>
      <c r="G31" s="156"/>
    </row>
    <row r="32" spans="1:7">
      <c r="A32" s="162"/>
      <c r="B32" s="163" t="s">
        <v>659</v>
      </c>
      <c r="C32" s="164"/>
      <c r="D32" s="162"/>
      <c r="E32" s="161"/>
      <c r="F32" s="161"/>
      <c r="G32" s="156"/>
    </row>
    <row r="33" spans="1:7" ht="38.25">
      <c r="A33" s="149"/>
      <c r="B33" s="165" t="s">
        <v>660</v>
      </c>
      <c r="C33" s="151" t="s">
        <v>114</v>
      </c>
      <c r="D33" s="149">
        <v>1</v>
      </c>
      <c r="E33" s="156"/>
      <c r="F33" s="157"/>
      <c r="G33" s="156"/>
    </row>
    <row r="34" spans="1:7">
      <c r="A34" s="149"/>
      <c r="B34" s="150" t="s">
        <v>661</v>
      </c>
      <c r="C34" s="151" t="s">
        <v>114</v>
      </c>
      <c r="D34" s="149">
        <v>1</v>
      </c>
      <c r="E34" s="161"/>
      <c r="F34" s="161"/>
      <c r="G34" s="156"/>
    </row>
    <row r="35" spans="1:7">
      <c r="A35" s="149"/>
      <c r="B35" s="165" t="s">
        <v>662</v>
      </c>
      <c r="C35" s="151" t="s">
        <v>114</v>
      </c>
      <c r="D35" s="149">
        <v>1</v>
      </c>
      <c r="E35" s="161"/>
      <c r="F35" s="161"/>
      <c r="G35" s="156"/>
    </row>
    <row r="36" spans="1:7" ht="25.5">
      <c r="A36" s="149"/>
      <c r="B36" s="165" t="s">
        <v>663</v>
      </c>
      <c r="C36" s="151" t="s">
        <v>114</v>
      </c>
      <c r="D36" s="149">
        <v>1</v>
      </c>
      <c r="E36" s="161"/>
      <c r="F36" s="161"/>
      <c r="G36" s="156"/>
    </row>
    <row r="37" spans="1:7" ht="25.5">
      <c r="A37" s="149"/>
      <c r="B37" s="165" t="s">
        <v>664</v>
      </c>
      <c r="C37" s="151" t="s">
        <v>114</v>
      </c>
      <c r="D37" s="149">
        <v>1</v>
      </c>
      <c r="E37" s="161"/>
      <c r="F37" s="161"/>
      <c r="G37" s="156"/>
    </row>
    <row r="38" spans="1:7">
      <c r="A38" s="149"/>
      <c r="B38" s="165" t="s">
        <v>665</v>
      </c>
      <c r="C38" s="151" t="s">
        <v>114</v>
      </c>
      <c r="D38" s="149">
        <v>3</v>
      </c>
      <c r="E38" s="161"/>
      <c r="F38" s="161"/>
      <c r="G38" s="156"/>
    </row>
    <row r="39" spans="1:7">
      <c r="A39" s="149"/>
      <c r="B39" s="165" t="s">
        <v>666</v>
      </c>
      <c r="C39" s="151" t="s">
        <v>114</v>
      </c>
      <c r="D39" s="149">
        <v>3</v>
      </c>
      <c r="E39" s="161"/>
      <c r="F39" s="161"/>
      <c r="G39" s="156"/>
    </row>
    <row r="40" spans="1:7">
      <c r="A40" s="149"/>
      <c r="B40" s="165" t="s">
        <v>667</v>
      </c>
      <c r="C40" s="151" t="s">
        <v>114</v>
      </c>
      <c r="D40" s="149">
        <v>3</v>
      </c>
      <c r="E40" s="161"/>
      <c r="F40" s="161"/>
      <c r="G40" s="156"/>
    </row>
    <row r="41" spans="1:7" ht="25.5">
      <c r="A41" s="149"/>
      <c r="B41" s="165" t="s">
        <v>668</v>
      </c>
      <c r="C41" s="151" t="s">
        <v>114</v>
      </c>
      <c r="D41" s="149">
        <v>3</v>
      </c>
      <c r="E41" s="161"/>
      <c r="F41" s="161"/>
      <c r="G41" s="156"/>
    </row>
    <row r="42" spans="1:7">
      <c r="A42" s="149"/>
      <c r="B42" s="165" t="s">
        <v>669</v>
      </c>
      <c r="C42" s="151" t="s">
        <v>114</v>
      </c>
      <c r="D42" s="149">
        <v>3</v>
      </c>
      <c r="E42" s="161"/>
      <c r="F42" s="161"/>
      <c r="G42" s="156"/>
    </row>
    <row r="43" spans="1:7">
      <c r="A43" s="149"/>
      <c r="B43" s="150" t="s">
        <v>670</v>
      </c>
      <c r="C43" s="151" t="s">
        <v>114</v>
      </c>
      <c r="D43" s="149">
        <v>1</v>
      </c>
      <c r="E43" s="161"/>
      <c r="F43" s="161"/>
      <c r="G43" s="156"/>
    </row>
    <row r="44" spans="1:7" ht="25.5">
      <c r="A44" s="149"/>
      <c r="B44" s="150" t="s">
        <v>671</v>
      </c>
      <c r="C44" s="151" t="s">
        <v>114</v>
      </c>
      <c r="D44" s="149">
        <v>1</v>
      </c>
      <c r="E44" s="161"/>
      <c r="F44" s="161"/>
      <c r="G44" s="156"/>
    </row>
    <row r="45" spans="1:7">
      <c r="A45" s="149"/>
      <c r="B45" s="150" t="s">
        <v>672</v>
      </c>
      <c r="C45" s="151" t="s">
        <v>114</v>
      </c>
      <c r="D45" s="149">
        <v>1</v>
      </c>
      <c r="E45" s="161"/>
      <c r="F45" s="161"/>
      <c r="G45" s="156"/>
    </row>
    <row r="46" spans="1:7">
      <c r="A46" s="149"/>
      <c r="B46" s="150" t="s">
        <v>673</v>
      </c>
      <c r="C46" s="151" t="s">
        <v>114</v>
      </c>
      <c r="D46" s="149">
        <v>1</v>
      </c>
      <c r="E46" s="161"/>
      <c r="F46" s="161"/>
      <c r="G46" s="156"/>
    </row>
    <row r="47" spans="1:7" ht="25.5">
      <c r="A47" s="149"/>
      <c r="B47" s="150" t="s">
        <v>674</v>
      </c>
      <c r="C47" s="151" t="s">
        <v>114</v>
      </c>
      <c r="D47" s="149">
        <v>1</v>
      </c>
      <c r="E47" s="161"/>
      <c r="F47" s="161"/>
      <c r="G47" s="156"/>
    </row>
    <row r="48" spans="1:7" ht="25.5">
      <c r="A48" s="149"/>
      <c r="B48" s="150" t="s">
        <v>675</v>
      </c>
      <c r="C48" s="151" t="s">
        <v>114</v>
      </c>
      <c r="D48" s="149">
        <v>4</v>
      </c>
      <c r="E48" s="161"/>
      <c r="F48" s="161"/>
      <c r="G48" s="156"/>
    </row>
    <row r="49" spans="1:7">
      <c r="A49" s="149"/>
      <c r="B49" s="150" t="s">
        <v>676</v>
      </c>
      <c r="C49" s="151" t="s">
        <v>114</v>
      </c>
      <c r="D49" s="149">
        <v>3</v>
      </c>
      <c r="E49" s="161"/>
      <c r="F49" s="161"/>
      <c r="G49" s="156"/>
    </row>
    <row r="50" spans="1:7">
      <c r="A50" s="149"/>
      <c r="B50" s="150" t="s">
        <v>677</v>
      </c>
      <c r="C50" s="151" t="s">
        <v>114</v>
      </c>
      <c r="D50" s="149">
        <v>3</v>
      </c>
      <c r="E50" s="161"/>
      <c r="F50" s="161"/>
      <c r="G50" s="156"/>
    </row>
    <row r="51" spans="1:7" ht="25.5">
      <c r="A51" s="149"/>
      <c r="B51" s="150" t="s">
        <v>664</v>
      </c>
      <c r="C51" s="151" t="s">
        <v>114</v>
      </c>
      <c r="D51" s="149">
        <v>1</v>
      </c>
      <c r="E51" s="161"/>
      <c r="F51" s="161"/>
      <c r="G51" s="156"/>
    </row>
    <row r="52" spans="1:7">
      <c r="A52" s="149"/>
      <c r="B52" s="150" t="s">
        <v>678</v>
      </c>
      <c r="C52" s="151" t="s">
        <v>114</v>
      </c>
      <c r="D52" s="149">
        <v>1</v>
      </c>
      <c r="E52" s="161"/>
      <c r="F52" s="161"/>
      <c r="G52" s="156"/>
    </row>
    <row r="53" spans="1:7" ht="25.5">
      <c r="A53" s="149"/>
      <c r="B53" s="150" t="s">
        <v>679</v>
      </c>
      <c r="C53" s="151" t="s">
        <v>114</v>
      </c>
      <c r="D53" s="149">
        <v>1</v>
      </c>
      <c r="E53" s="161"/>
      <c r="F53" s="161"/>
      <c r="G53" s="156"/>
    </row>
    <row r="54" spans="1:7">
      <c r="A54" s="149"/>
      <c r="B54" s="150" t="s">
        <v>680</v>
      </c>
      <c r="C54" s="151" t="s">
        <v>114</v>
      </c>
      <c r="D54" s="149">
        <v>2</v>
      </c>
      <c r="E54" s="161"/>
      <c r="F54" s="161"/>
      <c r="G54" s="156"/>
    </row>
    <row r="55" spans="1:7">
      <c r="A55" s="149"/>
      <c r="B55" s="150" t="s">
        <v>681</v>
      </c>
      <c r="C55" s="151" t="s">
        <v>114</v>
      </c>
      <c r="D55" s="149">
        <v>6</v>
      </c>
      <c r="E55" s="161"/>
      <c r="F55" s="161"/>
      <c r="G55" s="156"/>
    </row>
    <row r="56" spans="1:7" ht="25.5">
      <c r="A56" s="149"/>
      <c r="B56" s="150" t="s">
        <v>682</v>
      </c>
      <c r="C56" s="151" t="s">
        <v>114</v>
      </c>
      <c r="D56" s="149">
        <v>7</v>
      </c>
      <c r="E56" s="161"/>
      <c r="F56" s="161"/>
      <c r="G56" s="156"/>
    </row>
    <row r="57" spans="1:7" ht="25.5">
      <c r="A57" s="149"/>
      <c r="B57" s="150" t="s">
        <v>683</v>
      </c>
      <c r="C57" s="151" t="s">
        <v>114</v>
      </c>
      <c r="D57" s="149">
        <v>14</v>
      </c>
      <c r="E57" s="161"/>
      <c r="F57" s="161"/>
      <c r="G57" s="156"/>
    </row>
    <row r="58" spans="1:7" ht="25.5">
      <c r="A58" s="149"/>
      <c r="B58" s="150" t="s">
        <v>684</v>
      </c>
      <c r="C58" s="151" t="s">
        <v>114</v>
      </c>
      <c r="D58" s="149">
        <v>50</v>
      </c>
      <c r="E58" s="161"/>
      <c r="F58" s="161"/>
      <c r="G58" s="156"/>
    </row>
    <row r="59" spans="1:7" ht="25.5">
      <c r="A59" s="149"/>
      <c r="B59" s="150" t="s">
        <v>685</v>
      </c>
      <c r="C59" s="151" t="s">
        <v>114</v>
      </c>
      <c r="D59" s="149">
        <v>19</v>
      </c>
      <c r="E59" s="161"/>
      <c r="F59" s="161"/>
      <c r="G59" s="156"/>
    </row>
    <row r="60" spans="1:7">
      <c r="A60" s="149"/>
      <c r="B60" s="150" t="s">
        <v>686</v>
      </c>
      <c r="C60" s="151" t="s">
        <v>114</v>
      </c>
      <c r="D60" s="149">
        <v>1</v>
      </c>
      <c r="E60" s="161"/>
      <c r="F60" s="161"/>
      <c r="G60" s="156"/>
    </row>
    <row r="61" spans="1:7" ht="25.5">
      <c r="A61" s="149"/>
      <c r="B61" s="150" t="s">
        <v>664</v>
      </c>
      <c r="C61" s="151" t="s">
        <v>114</v>
      </c>
      <c r="D61" s="149">
        <v>1</v>
      </c>
      <c r="E61" s="161"/>
      <c r="F61" s="161"/>
      <c r="G61" s="156"/>
    </row>
    <row r="62" spans="1:7" ht="25.5">
      <c r="A62" s="149"/>
      <c r="B62" s="150" t="s">
        <v>679</v>
      </c>
      <c r="C62" s="151" t="s">
        <v>114</v>
      </c>
      <c r="D62" s="149">
        <v>1</v>
      </c>
      <c r="E62" s="161"/>
      <c r="F62" s="161"/>
      <c r="G62" s="156"/>
    </row>
    <row r="63" spans="1:7">
      <c r="A63" s="149"/>
      <c r="B63" s="150" t="s">
        <v>687</v>
      </c>
      <c r="C63" s="151" t="s">
        <v>114</v>
      </c>
      <c r="D63" s="149">
        <v>1</v>
      </c>
      <c r="E63" s="161"/>
      <c r="F63" s="161"/>
      <c r="G63" s="156"/>
    </row>
    <row r="64" spans="1:7">
      <c r="A64" s="149"/>
      <c r="B64" s="155" t="s">
        <v>688</v>
      </c>
      <c r="C64" s="151" t="s">
        <v>114</v>
      </c>
      <c r="D64" s="149"/>
      <c r="E64" s="161"/>
      <c r="F64" s="161"/>
      <c r="G64" s="156"/>
    </row>
    <row r="65" spans="1:7" ht="25.5">
      <c r="A65" s="149"/>
      <c r="B65" s="150" t="s">
        <v>689</v>
      </c>
      <c r="C65" s="151" t="s">
        <v>114</v>
      </c>
      <c r="D65" s="149">
        <v>1</v>
      </c>
      <c r="E65" s="161"/>
      <c r="F65" s="161"/>
      <c r="G65" s="156"/>
    </row>
    <row r="66" spans="1:7" ht="25.5">
      <c r="A66" s="149"/>
      <c r="B66" s="150" t="s">
        <v>690</v>
      </c>
      <c r="C66" s="151" t="s">
        <v>114</v>
      </c>
      <c r="D66" s="149">
        <v>1</v>
      </c>
      <c r="E66" s="161"/>
      <c r="F66" s="161"/>
      <c r="G66" s="156"/>
    </row>
    <row r="67" spans="1:7" ht="25.5">
      <c r="A67" s="149"/>
      <c r="B67" s="150" t="s">
        <v>679</v>
      </c>
      <c r="C67" s="151" t="s">
        <v>114</v>
      </c>
      <c r="D67" s="149">
        <v>1</v>
      </c>
      <c r="E67" s="161"/>
      <c r="F67" s="161"/>
      <c r="G67" s="156"/>
    </row>
    <row r="68" spans="1:7">
      <c r="A68" s="149"/>
      <c r="B68" s="150" t="s">
        <v>691</v>
      </c>
      <c r="C68" s="151" t="s">
        <v>114</v>
      </c>
      <c r="D68" s="149">
        <v>1</v>
      </c>
      <c r="E68" s="161"/>
      <c r="F68" s="161"/>
      <c r="G68" s="156"/>
    </row>
    <row r="69" spans="1:7" ht="25.5">
      <c r="A69" s="149"/>
      <c r="B69" s="150" t="s">
        <v>674</v>
      </c>
      <c r="C69" s="151" t="s">
        <v>114</v>
      </c>
      <c r="D69" s="149">
        <v>1</v>
      </c>
      <c r="E69" s="161"/>
      <c r="F69" s="161"/>
      <c r="G69" s="156"/>
    </row>
    <row r="70" spans="1:7">
      <c r="A70" s="149"/>
      <c r="B70" s="150" t="s">
        <v>673</v>
      </c>
      <c r="C70" s="151" t="s">
        <v>114</v>
      </c>
      <c r="D70" s="149">
        <v>1</v>
      </c>
      <c r="E70" s="161"/>
      <c r="F70" s="161"/>
      <c r="G70" s="156"/>
    </row>
    <row r="71" spans="1:7" ht="25.5">
      <c r="A71" s="149"/>
      <c r="B71" s="150" t="s">
        <v>692</v>
      </c>
      <c r="C71" s="151" t="s">
        <v>114</v>
      </c>
      <c r="D71" s="149">
        <v>1</v>
      </c>
      <c r="E71" s="161"/>
      <c r="F71" s="161"/>
      <c r="G71" s="156"/>
    </row>
    <row r="72" spans="1:7" ht="25.5">
      <c r="A72" s="149"/>
      <c r="B72" s="150" t="s">
        <v>693</v>
      </c>
      <c r="C72" s="151" t="s">
        <v>114</v>
      </c>
      <c r="D72" s="149">
        <v>2</v>
      </c>
      <c r="E72" s="161"/>
      <c r="F72" s="161"/>
      <c r="G72" s="156"/>
    </row>
    <row r="73" spans="1:7" ht="25.5">
      <c r="A73" s="149"/>
      <c r="B73" s="150" t="s">
        <v>694</v>
      </c>
      <c r="C73" s="151" t="s">
        <v>114</v>
      </c>
      <c r="D73" s="149">
        <v>1</v>
      </c>
      <c r="E73" s="161"/>
      <c r="F73" s="161"/>
      <c r="G73" s="156"/>
    </row>
    <row r="74" spans="1:7">
      <c r="A74" s="149"/>
      <c r="B74" s="150" t="s">
        <v>695</v>
      </c>
      <c r="C74" s="151" t="s">
        <v>114</v>
      </c>
      <c r="D74" s="149">
        <v>3</v>
      </c>
      <c r="E74" s="161"/>
      <c r="F74" s="161"/>
      <c r="G74" s="156"/>
    </row>
    <row r="75" spans="1:7" ht="25.5">
      <c r="A75" s="149"/>
      <c r="B75" s="150" t="s">
        <v>696</v>
      </c>
      <c r="C75" s="151" t="s">
        <v>114</v>
      </c>
      <c r="D75" s="149">
        <v>1</v>
      </c>
      <c r="E75" s="161"/>
      <c r="F75" s="161"/>
      <c r="G75" s="156"/>
    </row>
    <row r="76" spans="1:7" ht="25.5">
      <c r="A76" s="149"/>
      <c r="B76" s="150" t="s">
        <v>697</v>
      </c>
      <c r="C76" s="151" t="s">
        <v>114</v>
      </c>
      <c r="D76" s="149">
        <v>2</v>
      </c>
      <c r="E76" s="161"/>
      <c r="F76" s="161"/>
      <c r="G76" s="156"/>
    </row>
    <row r="77" spans="1:7">
      <c r="A77" s="149"/>
      <c r="B77" s="150" t="s">
        <v>698</v>
      </c>
      <c r="C77" s="151" t="s">
        <v>114</v>
      </c>
      <c r="D77" s="149">
        <v>1</v>
      </c>
      <c r="E77" s="161"/>
      <c r="F77" s="161"/>
      <c r="G77" s="156"/>
    </row>
    <row r="78" spans="1:7">
      <c r="A78" s="149"/>
      <c r="B78" s="150" t="s">
        <v>699</v>
      </c>
      <c r="C78" s="151" t="s">
        <v>114</v>
      </c>
      <c r="D78" s="149">
        <v>2</v>
      </c>
      <c r="E78" s="161"/>
      <c r="F78" s="161"/>
      <c r="G78" s="156"/>
    </row>
    <row r="79" spans="1:7">
      <c r="A79" s="149"/>
      <c r="B79" s="150" t="s">
        <v>700</v>
      </c>
      <c r="C79" s="151" t="s">
        <v>114</v>
      </c>
      <c r="D79" s="149">
        <v>20</v>
      </c>
      <c r="E79" s="161"/>
      <c r="F79" s="161"/>
      <c r="G79" s="156"/>
    </row>
    <row r="80" spans="1:7">
      <c r="A80" s="162"/>
      <c r="B80" s="163" t="s">
        <v>701</v>
      </c>
      <c r="C80" s="164"/>
      <c r="D80" s="162"/>
      <c r="E80" s="161"/>
      <c r="F80" s="161"/>
      <c r="G80" s="156"/>
    </row>
    <row r="81" spans="1:7" ht="25.5">
      <c r="A81" s="149"/>
      <c r="B81" s="150" t="s">
        <v>702</v>
      </c>
      <c r="C81" s="151" t="s">
        <v>114</v>
      </c>
      <c r="D81" s="149">
        <v>1</v>
      </c>
      <c r="E81" s="161"/>
      <c r="F81" s="161"/>
      <c r="G81" s="156"/>
    </row>
    <row r="82" spans="1:7">
      <c r="A82" s="149"/>
      <c r="B82" s="150" t="s">
        <v>703</v>
      </c>
      <c r="C82" s="151" t="s">
        <v>114</v>
      </c>
      <c r="D82" s="149">
        <v>1</v>
      </c>
      <c r="E82" s="161"/>
      <c r="F82" s="161"/>
      <c r="G82" s="156"/>
    </row>
    <row r="83" spans="1:7" ht="38.25">
      <c r="A83" s="149"/>
      <c r="B83" s="150" t="s">
        <v>704</v>
      </c>
      <c r="C83" s="151" t="s">
        <v>114</v>
      </c>
      <c r="D83" s="149">
        <v>1</v>
      </c>
      <c r="E83" s="161"/>
      <c r="F83" s="161"/>
      <c r="G83" s="156"/>
    </row>
    <row r="84" spans="1:7">
      <c r="A84" s="149"/>
      <c r="B84" s="150" t="s">
        <v>705</v>
      </c>
      <c r="C84" s="151" t="s">
        <v>114</v>
      </c>
      <c r="D84" s="149">
        <v>1</v>
      </c>
      <c r="E84" s="161"/>
      <c r="F84" s="161"/>
      <c r="G84" s="156"/>
    </row>
    <row r="85" spans="1:7">
      <c r="A85" s="149"/>
      <c r="B85" s="150" t="s">
        <v>662</v>
      </c>
      <c r="C85" s="151" t="s">
        <v>114</v>
      </c>
      <c r="D85" s="149">
        <v>1</v>
      </c>
      <c r="E85" s="161"/>
      <c r="F85" s="161"/>
      <c r="G85" s="156"/>
    </row>
    <row r="86" spans="1:7" ht="25.5">
      <c r="A86" s="149"/>
      <c r="B86" s="150" t="s">
        <v>663</v>
      </c>
      <c r="C86" s="151" t="s">
        <v>114</v>
      </c>
      <c r="D86" s="149">
        <v>1</v>
      </c>
      <c r="E86" s="161"/>
      <c r="F86" s="161"/>
      <c r="G86" s="156"/>
    </row>
    <row r="87" spans="1:7" ht="25.5">
      <c r="A87" s="149"/>
      <c r="B87" s="150" t="s">
        <v>664</v>
      </c>
      <c r="C87" s="151" t="s">
        <v>114</v>
      </c>
      <c r="D87" s="149">
        <v>1</v>
      </c>
      <c r="E87" s="161"/>
      <c r="F87" s="161"/>
      <c r="G87" s="156"/>
    </row>
    <row r="88" spans="1:7" ht="25.5">
      <c r="A88" s="149"/>
      <c r="B88" s="150" t="s">
        <v>706</v>
      </c>
      <c r="C88" s="151" t="s">
        <v>114</v>
      </c>
      <c r="D88" s="149">
        <v>1</v>
      </c>
      <c r="E88" s="161"/>
      <c r="F88" s="161"/>
      <c r="G88" s="156"/>
    </row>
    <row r="89" spans="1:7">
      <c r="A89" s="149"/>
      <c r="B89" s="150" t="s">
        <v>707</v>
      </c>
      <c r="C89" s="151" t="s">
        <v>114</v>
      </c>
      <c r="D89" s="149">
        <v>3</v>
      </c>
      <c r="E89" s="161"/>
      <c r="F89" s="161"/>
      <c r="G89" s="156"/>
    </row>
    <row r="90" spans="1:7" ht="25.5">
      <c r="A90" s="149"/>
      <c r="B90" s="150" t="s">
        <v>708</v>
      </c>
      <c r="C90" s="151" t="s">
        <v>114</v>
      </c>
      <c r="D90" s="149">
        <v>1</v>
      </c>
      <c r="E90" s="161"/>
      <c r="F90" s="161"/>
      <c r="G90" s="156"/>
    </row>
    <row r="91" spans="1:7" ht="25.5">
      <c r="A91" s="149"/>
      <c r="B91" s="150" t="s">
        <v>675</v>
      </c>
      <c r="C91" s="151" t="s">
        <v>114</v>
      </c>
      <c r="D91" s="149">
        <v>2</v>
      </c>
      <c r="E91" s="161"/>
      <c r="F91" s="161"/>
      <c r="G91" s="156"/>
    </row>
    <row r="92" spans="1:7">
      <c r="A92" s="149"/>
      <c r="B92" s="150" t="s">
        <v>676</v>
      </c>
      <c r="C92" s="151" t="s">
        <v>114</v>
      </c>
      <c r="D92" s="149">
        <v>6</v>
      </c>
      <c r="E92" s="161"/>
      <c r="F92" s="161"/>
      <c r="G92" s="156"/>
    </row>
    <row r="93" spans="1:7">
      <c r="A93" s="149"/>
      <c r="B93" s="150" t="s">
        <v>681</v>
      </c>
      <c r="C93" s="151" t="s">
        <v>114</v>
      </c>
      <c r="D93" s="149">
        <v>2</v>
      </c>
      <c r="E93" s="161"/>
      <c r="F93" s="161"/>
      <c r="G93" s="156"/>
    </row>
    <row r="94" spans="1:7">
      <c r="A94" s="149"/>
      <c r="B94" s="150" t="s">
        <v>709</v>
      </c>
      <c r="C94" s="151" t="s">
        <v>114</v>
      </c>
      <c r="D94" s="149">
        <v>1</v>
      </c>
      <c r="E94" s="161"/>
      <c r="F94" s="161"/>
      <c r="G94" s="156"/>
    </row>
    <row r="95" spans="1:7">
      <c r="A95" s="149"/>
      <c r="B95" s="150" t="s">
        <v>710</v>
      </c>
      <c r="C95" s="151" t="s">
        <v>114</v>
      </c>
      <c r="D95" s="149">
        <v>1</v>
      </c>
      <c r="E95" s="161"/>
      <c r="F95" s="161"/>
      <c r="G95" s="156"/>
    </row>
    <row r="96" spans="1:7">
      <c r="A96" s="149"/>
      <c r="B96" s="150" t="s">
        <v>711</v>
      </c>
      <c r="C96" s="151" t="s">
        <v>114</v>
      </c>
      <c r="D96" s="149">
        <v>4</v>
      </c>
      <c r="E96" s="161"/>
      <c r="F96" s="161"/>
      <c r="G96" s="156"/>
    </row>
    <row r="97" spans="1:7" ht="25.5">
      <c r="A97" s="149"/>
      <c r="B97" s="150" t="s">
        <v>682</v>
      </c>
      <c r="C97" s="151" t="s">
        <v>114</v>
      </c>
      <c r="D97" s="149">
        <v>2</v>
      </c>
      <c r="E97" s="161"/>
      <c r="F97" s="161"/>
      <c r="G97" s="156"/>
    </row>
    <row r="98" spans="1:7" ht="25.5">
      <c r="A98" s="149"/>
      <c r="B98" s="150" t="s">
        <v>712</v>
      </c>
      <c r="C98" s="151" t="s">
        <v>114</v>
      </c>
      <c r="D98" s="149">
        <v>5</v>
      </c>
      <c r="E98" s="161"/>
      <c r="F98" s="161"/>
      <c r="G98" s="156"/>
    </row>
    <row r="99" spans="1:7" ht="25.5">
      <c r="A99" s="149"/>
      <c r="B99" s="150" t="s">
        <v>684</v>
      </c>
      <c r="C99" s="151" t="s">
        <v>114</v>
      </c>
      <c r="D99" s="149">
        <v>40</v>
      </c>
      <c r="E99" s="161"/>
      <c r="F99" s="161"/>
      <c r="G99" s="156"/>
    </row>
    <row r="100" spans="1:7" ht="25.5">
      <c r="A100" s="149"/>
      <c r="B100" s="150" t="s">
        <v>713</v>
      </c>
      <c r="C100" s="151" t="s">
        <v>114</v>
      </c>
      <c r="D100" s="149">
        <v>29</v>
      </c>
      <c r="E100" s="161"/>
      <c r="F100" s="161"/>
      <c r="G100" s="156"/>
    </row>
    <row r="101" spans="1:7" ht="25.5">
      <c r="A101" s="149"/>
      <c r="B101" s="150" t="s">
        <v>685</v>
      </c>
      <c r="C101" s="151" t="s">
        <v>114</v>
      </c>
      <c r="D101" s="149">
        <v>7</v>
      </c>
      <c r="E101" s="161"/>
      <c r="F101" s="161"/>
      <c r="G101" s="156"/>
    </row>
    <row r="102" spans="1:7" ht="25.5">
      <c r="A102" s="149"/>
      <c r="B102" s="150" t="s">
        <v>664</v>
      </c>
      <c r="C102" s="151" t="s">
        <v>114</v>
      </c>
      <c r="D102" s="149">
        <v>8</v>
      </c>
      <c r="E102" s="161"/>
      <c r="F102" s="161"/>
      <c r="G102" s="156"/>
    </row>
    <row r="103" spans="1:7" ht="25.5">
      <c r="A103" s="149"/>
      <c r="B103" s="150" t="s">
        <v>714</v>
      </c>
      <c r="C103" s="151" t="s">
        <v>114</v>
      </c>
      <c r="D103" s="149">
        <v>1</v>
      </c>
      <c r="E103" s="161"/>
      <c r="F103" s="161"/>
      <c r="G103" s="156"/>
    </row>
    <row r="104" spans="1:7">
      <c r="A104" s="149"/>
      <c r="B104" s="150" t="s">
        <v>715</v>
      </c>
      <c r="C104" s="151" t="s">
        <v>114</v>
      </c>
      <c r="D104" s="149">
        <v>5</v>
      </c>
      <c r="E104" s="161"/>
      <c r="F104" s="161"/>
      <c r="G104" s="156"/>
    </row>
    <row r="105" spans="1:7">
      <c r="A105" s="149"/>
      <c r="B105" s="150" t="s">
        <v>687</v>
      </c>
      <c r="C105" s="151" t="s">
        <v>114</v>
      </c>
      <c r="D105" s="149">
        <v>3</v>
      </c>
      <c r="E105" s="161"/>
      <c r="F105" s="161"/>
      <c r="G105" s="156"/>
    </row>
    <row r="106" spans="1:7">
      <c r="A106" s="149"/>
      <c r="B106" s="150" t="s">
        <v>716</v>
      </c>
      <c r="C106" s="151" t="s">
        <v>114</v>
      </c>
      <c r="D106" s="149">
        <v>1</v>
      </c>
      <c r="E106" s="161"/>
      <c r="F106" s="161"/>
      <c r="G106" s="156"/>
    </row>
    <row r="107" spans="1:7">
      <c r="A107" s="149"/>
      <c r="B107" s="150" t="s">
        <v>717</v>
      </c>
      <c r="C107" s="151" t="s">
        <v>114</v>
      </c>
      <c r="D107" s="149">
        <v>1</v>
      </c>
      <c r="E107" s="161"/>
      <c r="F107" s="161"/>
      <c r="G107" s="156"/>
    </row>
    <row r="108" spans="1:7" ht="25.5">
      <c r="A108" s="149"/>
      <c r="B108" s="150" t="s">
        <v>718</v>
      </c>
      <c r="C108" s="151" t="s">
        <v>114</v>
      </c>
      <c r="D108" s="149">
        <v>3</v>
      </c>
      <c r="E108" s="161"/>
      <c r="F108" s="161"/>
      <c r="G108" s="156"/>
    </row>
    <row r="109" spans="1:7">
      <c r="A109" s="149"/>
      <c r="B109" s="150" t="s">
        <v>719</v>
      </c>
      <c r="C109" s="151" t="s">
        <v>114</v>
      </c>
      <c r="D109" s="149">
        <v>1</v>
      </c>
      <c r="E109" s="161"/>
      <c r="F109" s="161"/>
      <c r="G109" s="156"/>
    </row>
    <row r="110" spans="1:7" ht="25.5">
      <c r="A110" s="149"/>
      <c r="B110" s="150" t="s">
        <v>720</v>
      </c>
      <c r="C110" s="151" t="s">
        <v>114</v>
      </c>
      <c r="D110" s="149">
        <v>4</v>
      </c>
      <c r="E110" s="161"/>
      <c r="F110" s="161"/>
      <c r="G110" s="156"/>
    </row>
    <row r="111" spans="1:7">
      <c r="A111" s="149"/>
      <c r="B111" s="150" t="s">
        <v>673</v>
      </c>
      <c r="C111" s="151" t="s">
        <v>114</v>
      </c>
      <c r="D111" s="149">
        <v>3</v>
      </c>
      <c r="E111" s="161"/>
      <c r="F111" s="161"/>
      <c r="G111" s="156"/>
    </row>
    <row r="112" spans="1:7">
      <c r="A112" s="149"/>
      <c r="B112" s="150" t="s">
        <v>707</v>
      </c>
      <c r="C112" s="151" t="s">
        <v>114</v>
      </c>
      <c r="D112" s="149">
        <v>3</v>
      </c>
      <c r="E112" s="161"/>
      <c r="F112" s="161"/>
      <c r="G112" s="156"/>
    </row>
    <row r="113" spans="1:7" ht="25.5">
      <c r="A113" s="149"/>
      <c r="B113" s="150" t="s">
        <v>721</v>
      </c>
      <c r="C113" s="151" t="s">
        <v>114</v>
      </c>
      <c r="D113" s="149">
        <v>2</v>
      </c>
      <c r="E113" s="161"/>
      <c r="F113" s="161"/>
      <c r="G113" s="156"/>
    </row>
    <row r="114" spans="1:7" ht="25.5">
      <c r="A114" s="149"/>
      <c r="B114" s="150" t="s">
        <v>722</v>
      </c>
      <c r="C114" s="151" t="s">
        <v>114</v>
      </c>
      <c r="D114" s="149">
        <v>1</v>
      </c>
      <c r="E114" s="161"/>
      <c r="F114" s="161"/>
      <c r="G114" s="156"/>
    </row>
    <row r="115" spans="1:7">
      <c r="A115" s="149"/>
      <c r="B115" s="150" t="s">
        <v>698</v>
      </c>
      <c r="C115" s="151" t="s">
        <v>114</v>
      </c>
      <c r="D115" s="149">
        <v>1</v>
      </c>
      <c r="E115" s="161"/>
      <c r="F115" s="161"/>
      <c r="G115" s="156"/>
    </row>
    <row r="116" spans="1:7">
      <c r="A116" s="149"/>
      <c r="B116" s="150" t="s">
        <v>699</v>
      </c>
      <c r="C116" s="151" t="s">
        <v>114</v>
      </c>
      <c r="D116" s="149">
        <v>2</v>
      </c>
      <c r="E116" s="161"/>
      <c r="F116" s="161"/>
      <c r="G116" s="156"/>
    </row>
    <row r="117" spans="1:7">
      <c r="A117" s="149"/>
      <c r="B117" s="150" t="s">
        <v>700</v>
      </c>
      <c r="C117" s="151" t="s">
        <v>114</v>
      </c>
      <c r="D117" s="149">
        <v>20</v>
      </c>
      <c r="E117" s="161"/>
      <c r="F117" s="161"/>
      <c r="G117" s="156"/>
    </row>
    <row r="118" spans="1:7">
      <c r="A118" s="149"/>
      <c r="B118" s="150" t="s">
        <v>723</v>
      </c>
      <c r="C118" s="151" t="s">
        <v>58</v>
      </c>
      <c r="D118" s="149">
        <v>1</v>
      </c>
      <c r="E118" s="161"/>
      <c r="F118" s="161"/>
      <c r="G118" s="156"/>
    </row>
    <row r="119" spans="1:7" ht="25.5">
      <c r="A119" s="149"/>
      <c r="B119" s="150" t="s">
        <v>724</v>
      </c>
      <c r="C119" s="151" t="s">
        <v>725</v>
      </c>
      <c r="D119" s="149">
        <v>1</v>
      </c>
      <c r="E119" s="161"/>
      <c r="F119" s="161"/>
      <c r="G119" s="156"/>
    </row>
    <row r="120" spans="1:7">
      <c r="A120" s="149"/>
      <c r="B120" s="150" t="s">
        <v>726</v>
      </c>
      <c r="C120" s="151" t="s">
        <v>727</v>
      </c>
      <c r="D120" s="149">
        <v>1</v>
      </c>
      <c r="E120" s="161"/>
      <c r="F120" s="161"/>
      <c r="G120" s="156"/>
    </row>
    <row r="121" spans="1:7" ht="25.5">
      <c r="A121" s="149"/>
      <c r="B121" s="166" t="s">
        <v>728</v>
      </c>
      <c r="C121" s="167" t="s">
        <v>727</v>
      </c>
      <c r="D121" s="168">
        <v>1</v>
      </c>
      <c r="E121" s="161"/>
      <c r="F121" s="161"/>
      <c r="G121" s="156"/>
    </row>
    <row r="122" spans="1:7">
      <c r="A122" s="154"/>
      <c r="B122" s="155" t="s">
        <v>729</v>
      </c>
      <c r="C122" s="169" t="s">
        <v>727</v>
      </c>
      <c r="D122" s="154">
        <v>1</v>
      </c>
      <c r="E122" s="161"/>
      <c r="F122" s="161">
        <f>E122*D122</f>
        <v>0</v>
      </c>
      <c r="G122" s="156"/>
    </row>
    <row r="123" spans="1:7">
      <c r="A123" s="170"/>
      <c r="B123" s="171"/>
      <c r="C123" s="161"/>
      <c r="D123" s="172"/>
      <c r="E123" s="161"/>
      <c r="F123" s="161"/>
      <c r="G123" s="156"/>
    </row>
    <row r="124" spans="1:7" ht="13.5" thickBot="1">
      <c r="A124" s="173"/>
      <c r="B124" s="174"/>
      <c r="C124" s="175"/>
      <c r="D124" s="176"/>
      <c r="E124" s="177"/>
      <c r="F124" s="177"/>
    </row>
    <row r="125" spans="1:7">
      <c r="B125" s="178" t="s">
        <v>730</v>
      </c>
      <c r="C125" s="179"/>
      <c r="D125" s="179"/>
      <c r="E125" s="180"/>
      <c r="F125" s="181">
        <f>SUM(F14:F124)</f>
        <v>0</v>
      </c>
    </row>
  </sheetData>
  <pageMargins left="0.78740157480314965" right="0" top="0.84" bottom="0.59055118110236227" header="0" footer="0.19685039370078741"/>
  <pageSetup paperSize="9" scale="99" orientation="portrait" r:id="rId1"/>
  <headerFooter alignWithMargins="0">
    <oddHeader>&amp;LProjekt: VATROGASNI DOM ŠKRLJEVO
Troškovnik Građevinsko obrtničkih radova</oddHeader>
    <oddFooter>&amp;LZagreb, listopad 2018.&amp;R&amp;P od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G96"/>
  <sheetViews>
    <sheetView view="pageBreakPreview" topLeftCell="A43" zoomScaleNormal="100" zoomScaleSheetLayoutView="100" workbookViewId="0">
      <selection activeCell="J46" sqref="J46"/>
    </sheetView>
  </sheetViews>
  <sheetFormatPr defaultRowHeight="12.75"/>
  <cols>
    <col min="1" max="1" width="6.7109375" style="184"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7" s="137" customFormat="1" ht="12.75" customHeight="1">
      <c r="A1" s="182" t="s">
        <v>630</v>
      </c>
      <c r="B1" s="134" t="s">
        <v>368</v>
      </c>
      <c r="C1" s="135" t="s">
        <v>631</v>
      </c>
      <c r="D1" s="135" t="s">
        <v>632</v>
      </c>
      <c r="E1" s="135" t="s">
        <v>633</v>
      </c>
      <c r="F1" s="183" t="s">
        <v>634</v>
      </c>
    </row>
    <row r="2" spans="1:7" s="137" customFormat="1">
      <c r="A2" s="184"/>
      <c r="B2" s="125"/>
      <c r="C2" s="124"/>
      <c r="D2" s="124"/>
      <c r="E2" s="139"/>
      <c r="F2" s="139"/>
    </row>
    <row r="3" spans="1:7">
      <c r="A3" s="185" t="s">
        <v>421</v>
      </c>
      <c r="B3" s="132" t="s">
        <v>731</v>
      </c>
      <c r="D3" s="186"/>
    </row>
    <row r="4" spans="1:7">
      <c r="B4" s="132"/>
      <c r="D4" s="186"/>
    </row>
    <row r="5" spans="1:7" ht="204">
      <c r="B5" s="187" t="s">
        <v>732</v>
      </c>
    </row>
    <row r="6" spans="1:7">
      <c r="B6" s="188"/>
    </row>
    <row r="7" spans="1:7" ht="229.5">
      <c r="A7" s="189">
        <v>1</v>
      </c>
      <c r="B7" s="190" t="s">
        <v>733</v>
      </c>
      <c r="C7" s="191" t="s">
        <v>114</v>
      </c>
      <c r="D7" s="191">
        <v>7</v>
      </c>
      <c r="E7" s="192"/>
      <c r="F7" s="193">
        <f>D7*E7</f>
        <v>0</v>
      </c>
      <c r="G7" s="141"/>
    </row>
    <row r="8" spans="1:7" ht="280.5">
      <c r="A8" s="194"/>
      <c r="B8" s="190" t="s">
        <v>734</v>
      </c>
      <c r="C8" s="141"/>
      <c r="D8" s="141"/>
      <c r="E8" s="141"/>
      <c r="F8" s="141"/>
      <c r="G8" s="141"/>
    </row>
    <row r="9" spans="1:7">
      <c r="A9" s="195"/>
      <c r="B9" s="158" t="s">
        <v>640</v>
      </c>
      <c r="E9" s="141"/>
      <c r="F9" s="141"/>
      <c r="G9" s="141"/>
    </row>
    <row r="10" spans="1:7">
      <c r="B10" s="158" t="s">
        <v>735</v>
      </c>
      <c r="F10" s="159"/>
      <c r="G10" s="141"/>
    </row>
    <row r="11" spans="1:7">
      <c r="A11" s="194"/>
      <c r="B11" s="190"/>
      <c r="C11" s="196"/>
      <c r="D11" s="196"/>
      <c r="E11" s="197"/>
      <c r="F11" s="198"/>
      <c r="G11" s="141"/>
    </row>
    <row r="12" spans="1:7" ht="178.5">
      <c r="A12" s="189">
        <v>2</v>
      </c>
      <c r="B12" s="199" t="s">
        <v>736</v>
      </c>
      <c r="C12" s="191" t="s">
        <v>114</v>
      </c>
      <c r="D12" s="191">
        <v>24</v>
      </c>
      <c r="E12" s="192"/>
      <c r="F12" s="193">
        <f>D12*E12</f>
        <v>0</v>
      </c>
      <c r="G12" s="141"/>
    </row>
    <row r="13" spans="1:7" ht="178.5">
      <c r="A13" s="194"/>
      <c r="B13" s="171" t="s">
        <v>737</v>
      </c>
      <c r="C13" s="141"/>
      <c r="D13" s="141"/>
      <c r="E13" s="141"/>
      <c r="F13" s="141"/>
      <c r="G13" s="141"/>
    </row>
    <row r="14" spans="1:7">
      <c r="A14" s="195"/>
      <c r="B14" s="158" t="s">
        <v>640</v>
      </c>
      <c r="E14" s="141"/>
      <c r="F14" s="141"/>
      <c r="G14" s="141"/>
    </row>
    <row r="15" spans="1:7">
      <c r="B15" s="158" t="s">
        <v>735</v>
      </c>
      <c r="F15" s="159"/>
      <c r="G15" s="141"/>
    </row>
    <row r="16" spans="1:7">
      <c r="A16" s="194"/>
      <c r="B16" s="171"/>
      <c r="C16" s="141"/>
      <c r="D16" s="141"/>
      <c r="E16" s="141"/>
      <c r="F16" s="141"/>
    </row>
    <row r="17" spans="1:7" ht="178.5">
      <c r="A17" s="189">
        <v>3</v>
      </c>
      <c r="B17" s="171" t="s">
        <v>738</v>
      </c>
      <c r="C17" s="191" t="s">
        <v>114</v>
      </c>
      <c r="D17" s="191">
        <v>6</v>
      </c>
      <c r="E17" s="192"/>
      <c r="F17" s="193">
        <f>D17*E17</f>
        <v>0</v>
      </c>
      <c r="G17" s="141"/>
    </row>
    <row r="18" spans="1:7" ht="229.5">
      <c r="A18" s="194"/>
      <c r="B18" s="171" t="s">
        <v>739</v>
      </c>
      <c r="C18" s="141"/>
      <c r="D18" s="141"/>
      <c r="E18" s="141"/>
      <c r="F18" s="141"/>
      <c r="G18" s="141"/>
    </row>
    <row r="19" spans="1:7">
      <c r="A19" s="194"/>
      <c r="B19" s="171"/>
      <c r="C19" s="196"/>
      <c r="D19" s="196"/>
      <c r="E19" s="197"/>
      <c r="F19" s="198"/>
      <c r="G19" s="141"/>
    </row>
    <row r="20" spans="1:7" ht="178.5">
      <c r="A20" s="189">
        <v>4</v>
      </c>
      <c r="B20" s="171" t="s">
        <v>740</v>
      </c>
      <c r="C20" s="191" t="s">
        <v>114</v>
      </c>
      <c r="D20" s="191">
        <v>6</v>
      </c>
      <c r="E20" s="192"/>
      <c r="F20" s="193">
        <f>D20*E20</f>
        <v>0</v>
      </c>
      <c r="G20" s="141"/>
    </row>
    <row r="21" spans="1:7" ht="229.5">
      <c r="A21" s="189"/>
      <c r="B21" s="171" t="s">
        <v>741</v>
      </c>
      <c r="C21" s="141"/>
      <c r="D21" s="141"/>
      <c r="E21" s="141"/>
      <c r="F21" s="141"/>
      <c r="G21" s="141"/>
    </row>
    <row r="22" spans="1:7">
      <c r="A22" s="195"/>
      <c r="B22" s="158" t="s">
        <v>640</v>
      </c>
      <c r="E22" s="141"/>
      <c r="F22" s="141"/>
      <c r="G22" s="141"/>
    </row>
    <row r="23" spans="1:7">
      <c r="B23" s="158" t="s">
        <v>735</v>
      </c>
      <c r="F23" s="159"/>
      <c r="G23" s="141"/>
    </row>
    <row r="24" spans="1:7">
      <c r="A24" s="189"/>
      <c r="B24" s="171"/>
      <c r="C24" s="141"/>
      <c r="D24" s="141"/>
      <c r="E24" s="141"/>
      <c r="F24" s="141"/>
      <c r="G24" s="141"/>
    </row>
    <row r="25" spans="1:7" ht="204">
      <c r="A25" s="189">
        <v>5</v>
      </c>
      <c r="B25" s="171" t="s">
        <v>742</v>
      </c>
      <c r="C25" s="191" t="s">
        <v>114</v>
      </c>
      <c r="D25" s="191">
        <v>4</v>
      </c>
      <c r="E25" s="192"/>
      <c r="F25" s="193">
        <f>D25*E25</f>
        <v>0</v>
      </c>
      <c r="G25" s="141"/>
    </row>
    <row r="26" spans="1:7" ht="242.25">
      <c r="A26" s="189"/>
      <c r="B26" s="171" t="s">
        <v>743</v>
      </c>
      <c r="C26" s="141"/>
      <c r="D26" s="141"/>
      <c r="E26" s="141"/>
      <c r="F26" s="141"/>
      <c r="G26" s="141"/>
    </row>
    <row r="27" spans="1:7">
      <c r="A27" s="195"/>
      <c r="B27" s="158" t="s">
        <v>640</v>
      </c>
      <c r="E27" s="141"/>
      <c r="F27" s="141"/>
      <c r="G27" s="141"/>
    </row>
    <row r="28" spans="1:7">
      <c r="B28" s="158" t="s">
        <v>735</v>
      </c>
      <c r="F28" s="159"/>
      <c r="G28" s="141"/>
    </row>
    <row r="29" spans="1:7">
      <c r="A29" s="189"/>
      <c r="B29" s="171"/>
      <c r="C29" s="141"/>
      <c r="D29" s="141"/>
      <c r="E29" s="141"/>
      <c r="F29" s="141"/>
      <c r="G29" s="141"/>
    </row>
    <row r="30" spans="1:7" ht="242.25">
      <c r="A30" s="189">
        <v>6</v>
      </c>
      <c r="B30" s="190" t="s">
        <v>744</v>
      </c>
      <c r="C30" s="191" t="s">
        <v>114</v>
      </c>
      <c r="D30" s="191">
        <v>12</v>
      </c>
      <c r="E30" s="192"/>
      <c r="F30" s="193">
        <f>D30*E30</f>
        <v>0</v>
      </c>
      <c r="G30" s="141"/>
    </row>
    <row r="31" spans="1:7" ht="242.25">
      <c r="A31" s="189"/>
      <c r="B31" s="190" t="s">
        <v>745</v>
      </c>
      <c r="C31" s="141"/>
      <c r="D31" s="141"/>
      <c r="E31" s="141"/>
      <c r="F31" s="141"/>
      <c r="G31" s="141"/>
    </row>
    <row r="32" spans="1:7">
      <c r="A32" s="195"/>
      <c r="B32" s="158" t="s">
        <v>640</v>
      </c>
      <c r="E32" s="141"/>
      <c r="F32" s="141"/>
      <c r="G32" s="141"/>
    </row>
    <row r="33" spans="1:7">
      <c r="B33" s="158" t="s">
        <v>735</v>
      </c>
      <c r="F33" s="159"/>
      <c r="G33" s="141"/>
    </row>
    <row r="34" spans="1:7">
      <c r="B34" s="158"/>
      <c r="F34" s="159"/>
      <c r="G34" s="141"/>
    </row>
    <row r="35" spans="1:7" ht="242.25">
      <c r="A35" s="189">
        <v>7</v>
      </c>
      <c r="B35" s="190" t="s">
        <v>746</v>
      </c>
      <c r="C35" s="191" t="s">
        <v>114</v>
      </c>
      <c r="D35" s="191">
        <v>4</v>
      </c>
      <c r="E35" s="192"/>
      <c r="F35" s="193">
        <f>D35*E35</f>
        <v>0</v>
      </c>
      <c r="G35" s="141"/>
    </row>
    <row r="36" spans="1:7" ht="229.5">
      <c r="A36" s="189"/>
      <c r="B36" s="190" t="s">
        <v>747</v>
      </c>
      <c r="C36" s="141"/>
      <c r="D36" s="141"/>
      <c r="E36" s="141"/>
      <c r="F36" s="141"/>
      <c r="G36" s="141"/>
    </row>
    <row r="37" spans="1:7">
      <c r="A37" s="195"/>
      <c r="B37" s="158" t="s">
        <v>640</v>
      </c>
      <c r="E37" s="141"/>
      <c r="F37" s="141"/>
      <c r="G37" s="141"/>
    </row>
    <row r="38" spans="1:7">
      <c r="B38" s="158" t="s">
        <v>735</v>
      </c>
      <c r="F38" s="159"/>
      <c r="G38" s="141"/>
    </row>
    <row r="39" spans="1:7">
      <c r="A39" s="189"/>
      <c r="B39" s="190"/>
      <c r="C39" s="141"/>
      <c r="D39" s="141"/>
      <c r="E39" s="141"/>
      <c r="F39" s="141"/>
      <c r="G39" s="141"/>
    </row>
    <row r="40" spans="1:7" ht="191.25">
      <c r="A40" s="189">
        <v>8</v>
      </c>
      <c r="B40" s="190" t="s">
        <v>748</v>
      </c>
      <c r="C40" s="191" t="s">
        <v>114</v>
      </c>
      <c r="D40" s="191">
        <v>6</v>
      </c>
      <c r="E40" s="192"/>
      <c r="F40" s="193">
        <f>D40*E40</f>
        <v>0</v>
      </c>
      <c r="G40" s="141"/>
    </row>
    <row r="41" spans="1:7" ht="191.25">
      <c r="A41" s="189"/>
      <c r="B41" s="190" t="s">
        <v>749</v>
      </c>
      <c r="C41" s="141"/>
      <c r="D41" s="141"/>
      <c r="E41" s="141"/>
      <c r="F41" s="141"/>
      <c r="G41" s="141"/>
    </row>
    <row r="42" spans="1:7">
      <c r="A42" s="195"/>
      <c r="B42" s="158" t="s">
        <v>640</v>
      </c>
      <c r="E42" s="141"/>
      <c r="F42" s="141"/>
    </row>
    <row r="43" spans="1:7">
      <c r="B43" s="158" t="s">
        <v>735</v>
      </c>
      <c r="F43" s="159"/>
      <c r="G43" s="141"/>
    </row>
    <row r="44" spans="1:7">
      <c r="A44" s="189"/>
      <c r="B44" s="190"/>
      <c r="C44" s="196"/>
      <c r="D44" s="196"/>
      <c r="E44" s="197"/>
      <c r="F44" s="198"/>
      <c r="G44" s="141"/>
    </row>
    <row r="45" spans="1:7" ht="191.25">
      <c r="A45" s="189">
        <v>9</v>
      </c>
      <c r="B45" s="190" t="s">
        <v>750</v>
      </c>
      <c r="C45" s="191" t="s">
        <v>114</v>
      </c>
      <c r="D45" s="191">
        <v>4</v>
      </c>
      <c r="E45" s="192"/>
      <c r="F45" s="193">
        <f>D45*E45</f>
        <v>0</v>
      </c>
      <c r="G45" s="141"/>
    </row>
    <row r="46" spans="1:7" ht="204">
      <c r="A46" s="189"/>
      <c r="B46" s="190" t="s">
        <v>751</v>
      </c>
      <c r="C46" s="141"/>
      <c r="D46" s="141"/>
      <c r="E46" s="141"/>
      <c r="F46" s="141"/>
      <c r="G46" s="141"/>
    </row>
    <row r="47" spans="1:7">
      <c r="A47" s="195"/>
      <c r="B47" s="158" t="s">
        <v>640</v>
      </c>
      <c r="E47" s="141"/>
      <c r="F47" s="141"/>
      <c r="G47" s="141"/>
    </row>
    <row r="48" spans="1:7">
      <c r="B48" s="158" t="s">
        <v>735</v>
      </c>
      <c r="F48" s="159"/>
      <c r="G48" s="141"/>
    </row>
    <row r="49" spans="1:7">
      <c r="A49" s="189"/>
      <c r="B49" s="190"/>
      <c r="C49" s="141"/>
      <c r="D49" s="141"/>
      <c r="E49" s="141"/>
      <c r="F49" s="141"/>
      <c r="G49" s="141"/>
    </row>
    <row r="50" spans="1:7" ht="216.75">
      <c r="A50" s="189">
        <v>10</v>
      </c>
      <c r="B50" s="199" t="s">
        <v>752</v>
      </c>
      <c r="C50" s="191" t="s">
        <v>114</v>
      </c>
      <c r="D50" s="191">
        <v>16</v>
      </c>
      <c r="E50" s="192"/>
      <c r="F50" s="193">
        <f>D50*E50</f>
        <v>0</v>
      </c>
      <c r="G50" s="141"/>
    </row>
    <row r="51" spans="1:7" ht="267.75">
      <c r="A51" s="189"/>
      <c r="B51" s="171" t="s">
        <v>753</v>
      </c>
      <c r="C51" s="141"/>
      <c r="D51" s="141"/>
      <c r="E51" s="141"/>
      <c r="F51" s="141"/>
      <c r="G51" s="141"/>
    </row>
    <row r="52" spans="1:7">
      <c r="A52" s="195"/>
      <c r="B52" s="158" t="s">
        <v>640</v>
      </c>
      <c r="E52" s="141"/>
      <c r="F52" s="141"/>
      <c r="G52" s="141"/>
    </row>
    <row r="53" spans="1:7">
      <c r="B53" s="158" t="s">
        <v>735</v>
      </c>
      <c r="F53" s="159"/>
      <c r="G53" s="141"/>
    </row>
    <row r="54" spans="1:7">
      <c r="A54" s="189"/>
      <c r="B54" s="171"/>
      <c r="C54" s="196"/>
      <c r="D54" s="196"/>
      <c r="E54" s="197"/>
      <c r="F54" s="198"/>
      <c r="G54" s="141"/>
    </row>
    <row r="55" spans="1:7" ht="242.25">
      <c r="A55" s="189">
        <v>11</v>
      </c>
      <c r="B55" s="190" t="s">
        <v>754</v>
      </c>
      <c r="C55" s="191" t="s">
        <v>114</v>
      </c>
      <c r="D55" s="191">
        <v>4</v>
      </c>
      <c r="E55" s="192"/>
      <c r="F55" s="193">
        <f>D55*E55</f>
        <v>0</v>
      </c>
      <c r="G55" s="141"/>
    </row>
    <row r="56" spans="1:7" ht="242.25">
      <c r="A56" s="189"/>
      <c r="B56" s="190" t="s">
        <v>755</v>
      </c>
      <c r="C56" s="141"/>
      <c r="D56" s="141"/>
      <c r="E56" s="141"/>
      <c r="F56" s="141"/>
      <c r="G56" s="141"/>
    </row>
    <row r="57" spans="1:7">
      <c r="A57" s="195"/>
      <c r="B57" s="158" t="s">
        <v>640</v>
      </c>
      <c r="E57" s="141"/>
      <c r="F57" s="141"/>
      <c r="G57" s="141"/>
    </row>
    <row r="58" spans="1:7">
      <c r="B58" s="158" t="s">
        <v>735</v>
      </c>
      <c r="F58" s="159"/>
      <c r="G58" s="141"/>
    </row>
    <row r="59" spans="1:7">
      <c r="A59" s="189"/>
      <c r="B59" s="190"/>
      <c r="C59" s="141"/>
      <c r="D59" s="141"/>
      <c r="E59" s="141"/>
      <c r="F59" s="141"/>
      <c r="G59" s="141"/>
    </row>
    <row r="60" spans="1:7" ht="242.25">
      <c r="A60" s="189">
        <v>12</v>
      </c>
      <c r="B60" s="190" t="s">
        <v>756</v>
      </c>
      <c r="C60" s="191" t="s">
        <v>114</v>
      </c>
      <c r="D60" s="191">
        <v>2</v>
      </c>
      <c r="E60" s="192"/>
      <c r="F60" s="193">
        <f>D60*E60</f>
        <v>0</v>
      </c>
      <c r="G60" s="141"/>
    </row>
    <row r="61" spans="1:7" ht="242.25">
      <c r="A61" s="189"/>
      <c r="B61" s="190" t="s">
        <v>757</v>
      </c>
      <c r="C61" s="141"/>
      <c r="D61" s="141"/>
      <c r="E61" s="141"/>
      <c r="F61" s="141"/>
    </row>
    <row r="62" spans="1:7">
      <c r="A62" s="195"/>
      <c r="B62" s="158" t="s">
        <v>640</v>
      </c>
      <c r="E62" s="141"/>
      <c r="F62" s="141"/>
      <c r="G62" s="141"/>
    </row>
    <row r="63" spans="1:7">
      <c r="B63" s="158" t="s">
        <v>735</v>
      </c>
      <c r="F63" s="159"/>
      <c r="G63" s="141"/>
    </row>
    <row r="64" spans="1:7">
      <c r="A64" s="189"/>
      <c r="B64" s="190"/>
      <c r="C64" s="141"/>
      <c r="D64" s="141"/>
      <c r="E64" s="141"/>
      <c r="F64" s="141"/>
      <c r="G64" s="141"/>
    </row>
    <row r="65" spans="1:7" ht="165.75">
      <c r="A65" s="189">
        <v>13</v>
      </c>
      <c r="B65" s="190" t="s">
        <v>758</v>
      </c>
      <c r="C65" s="191" t="s">
        <v>114</v>
      </c>
      <c r="D65" s="191">
        <v>8</v>
      </c>
      <c r="E65" s="192"/>
      <c r="F65" s="193">
        <f>D65*E65</f>
        <v>0</v>
      </c>
      <c r="G65" s="141"/>
    </row>
    <row r="66" spans="1:7" ht="178.5">
      <c r="A66" s="189"/>
      <c r="B66" s="190" t="s">
        <v>759</v>
      </c>
      <c r="C66" s="141"/>
      <c r="D66" s="141"/>
      <c r="E66" s="141"/>
      <c r="F66" s="141"/>
      <c r="G66" s="141"/>
    </row>
    <row r="67" spans="1:7">
      <c r="A67" s="195"/>
      <c r="B67" s="158" t="s">
        <v>640</v>
      </c>
      <c r="E67" s="141"/>
      <c r="F67" s="141"/>
      <c r="G67" s="141"/>
    </row>
    <row r="68" spans="1:7">
      <c r="B68" s="158" t="s">
        <v>735</v>
      </c>
      <c r="F68" s="159"/>
      <c r="G68" s="141"/>
    </row>
    <row r="69" spans="1:7">
      <c r="A69" s="189"/>
      <c r="B69" s="190"/>
      <c r="C69" s="141"/>
      <c r="D69" s="141"/>
      <c r="E69" s="141"/>
      <c r="F69" s="141"/>
      <c r="G69" s="141"/>
    </row>
    <row r="70" spans="1:7" ht="165.75">
      <c r="A70" s="189">
        <v>14</v>
      </c>
      <c r="B70" s="190" t="s">
        <v>760</v>
      </c>
      <c r="C70" s="191" t="s">
        <v>114</v>
      </c>
      <c r="D70" s="191">
        <v>16</v>
      </c>
      <c r="E70" s="192"/>
      <c r="F70" s="193">
        <f>D70*E70</f>
        <v>0</v>
      </c>
      <c r="G70" s="141"/>
    </row>
    <row r="71" spans="1:7" ht="178.5">
      <c r="A71" s="189"/>
      <c r="B71" s="190" t="s">
        <v>761</v>
      </c>
      <c r="C71" s="141"/>
      <c r="D71" s="141"/>
      <c r="E71" s="141"/>
      <c r="F71" s="141"/>
      <c r="G71" s="141"/>
    </row>
    <row r="72" spans="1:7">
      <c r="A72" s="195"/>
      <c r="B72" s="158" t="s">
        <v>640</v>
      </c>
      <c r="E72" s="141"/>
      <c r="F72" s="141"/>
      <c r="G72" s="141"/>
    </row>
    <row r="73" spans="1:7">
      <c r="B73" s="158" t="s">
        <v>735</v>
      </c>
      <c r="F73" s="159"/>
      <c r="G73" s="141"/>
    </row>
    <row r="74" spans="1:7">
      <c r="A74" s="189"/>
      <c r="B74" s="190"/>
      <c r="C74" s="141"/>
      <c r="D74" s="141"/>
      <c r="E74" s="141"/>
      <c r="F74" s="141"/>
      <c r="G74" s="141"/>
    </row>
    <row r="75" spans="1:7" ht="165.75">
      <c r="A75" s="189">
        <v>15</v>
      </c>
      <c r="B75" s="190" t="s">
        <v>762</v>
      </c>
      <c r="C75" s="191" t="s">
        <v>114</v>
      </c>
      <c r="D75" s="191">
        <v>2</v>
      </c>
      <c r="E75" s="192"/>
      <c r="F75" s="193">
        <f>D75*E75</f>
        <v>0</v>
      </c>
      <c r="G75" s="141"/>
    </row>
    <row r="76" spans="1:7" ht="191.25">
      <c r="A76" s="189"/>
      <c r="B76" s="190" t="s">
        <v>763</v>
      </c>
      <c r="C76" s="141"/>
      <c r="D76" s="141"/>
      <c r="E76" s="141"/>
      <c r="F76" s="141"/>
      <c r="G76" s="141"/>
    </row>
    <row r="77" spans="1:7">
      <c r="A77" s="195"/>
      <c r="B77" s="158" t="s">
        <v>640</v>
      </c>
      <c r="E77" s="141"/>
      <c r="F77" s="141"/>
      <c r="G77" s="141"/>
    </row>
    <row r="78" spans="1:7">
      <c r="B78" s="158" t="s">
        <v>735</v>
      </c>
      <c r="F78" s="159"/>
      <c r="G78" s="141"/>
    </row>
    <row r="79" spans="1:7">
      <c r="A79" s="189"/>
      <c r="B79" s="190"/>
      <c r="C79" s="141"/>
      <c r="D79" s="141"/>
      <c r="E79" s="141"/>
      <c r="F79" s="141"/>
    </row>
    <row r="80" spans="1:7" ht="242.25">
      <c r="A80" s="189">
        <v>16</v>
      </c>
      <c r="B80" s="200" t="s">
        <v>764</v>
      </c>
      <c r="C80" s="191" t="s">
        <v>114</v>
      </c>
      <c r="D80" s="191">
        <v>19</v>
      </c>
      <c r="E80" s="192"/>
      <c r="F80" s="193">
        <f>D80*E80</f>
        <v>0</v>
      </c>
    </row>
    <row r="81" spans="1:7" ht="306">
      <c r="A81" s="189"/>
      <c r="B81" s="201" t="s">
        <v>765</v>
      </c>
      <c r="C81" s="141"/>
      <c r="D81" s="141"/>
      <c r="E81" s="141"/>
      <c r="F81" s="141"/>
      <c r="G81" s="141"/>
    </row>
    <row r="82" spans="1:7">
      <c r="A82" s="195"/>
      <c r="B82" s="158" t="s">
        <v>640</v>
      </c>
      <c r="E82" s="141"/>
      <c r="F82" s="141"/>
      <c r="G82" s="141"/>
    </row>
    <row r="83" spans="1:7">
      <c r="B83" s="158" t="s">
        <v>735</v>
      </c>
      <c r="F83" s="159"/>
      <c r="G83" s="141"/>
    </row>
    <row r="84" spans="1:7">
      <c r="A84" s="189"/>
      <c r="B84" s="201"/>
      <c r="C84" s="141"/>
      <c r="D84" s="141"/>
      <c r="E84" s="141"/>
      <c r="F84" s="141"/>
      <c r="G84" s="141"/>
    </row>
    <row r="85" spans="1:7" ht="229.5">
      <c r="A85" s="189">
        <v>17</v>
      </c>
      <c r="B85" s="199" t="s">
        <v>766</v>
      </c>
      <c r="C85" s="191" t="s">
        <v>114</v>
      </c>
      <c r="D85" s="191">
        <v>7</v>
      </c>
      <c r="E85" s="192"/>
      <c r="F85" s="193">
        <f>D85*E85</f>
        <v>0</v>
      </c>
      <c r="G85" s="141"/>
    </row>
    <row r="86" spans="1:7" ht="255">
      <c r="A86" s="189"/>
      <c r="B86" s="199" t="s">
        <v>767</v>
      </c>
      <c r="C86" s="141"/>
      <c r="D86" s="141"/>
      <c r="E86" s="141"/>
      <c r="F86" s="141"/>
      <c r="G86" s="141"/>
    </row>
    <row r="87" spans="1:7">
      <c r="A87" s="195"/>
      <c r="B87" s="158" t="s">
        <v>640</v>
      </c>
      <c r="E87" s="141"/>
      <c r="F87" s="141"/>
      <c r="G87" s="141"/>
    </row>
    <row r="88" spans="1:7">
      <c r="B88" s="158" t="s">
        <v>735</v>
      </c>
      <c r="F88" s="159"/>
      <c r="G88" s="141"/>
    </row>
    <row r="89" spans="1:7">
      <c r="B89" s="158"/>
      <c r="F89" s="159"/>
      <c r="G89" s="141"/>
    </row>
    <row r="90" spans="1:7" ht="13.5" thickBot="1">
      <c r="A90" s="202"/>
      <c r="B90" s="174"/>
      <c r="C90" s="203"/>
      <c r="D90" s="204"/>
      <c r="E90" s="177"/>
      <c r="F90" s="177"/>
    </row>
    <row r="91" spans="1:7">
      <c r="B91" s="178" t="s">
        <v>768</v>
      </c>
      <c r="C91" s="186"/>
      <c r="D91" s="186"/>
      <c r="E91" s="180"/>
      <c r="F91" s="181">
        <f>SUM(F7:F90)</f>
        <v>0</v>
      </c>
    </row>
    <row r="92" spans="1:7">
      <c r="A92" s="122"/>
      <c r="B92" s="127"/>
      <c r="D92" s="186"/>
    </row>
    <row r="93" spans="1:7">
      <c r="B93" s="205"/>
      <c r="D93" s="121"/>
      <c r="F93" s="206"/>
    </row>
    <row r="96" spans="1:7">
      <c r="B96" s="207"/>
    </row>
  </sheetData>
  <pageMargins left="0.78740157480314965" right="0" top="0.84" bottom="0.59055118110236227" header="0" footer="0.19685039370078741"/>
  <pageSetup paperSize="9" scale="99" orientation="portrait" r:id="rId1"/>
  <headerFooter alignWithMargins="0">
    <oddHeader>&amp;LProjekt: VATROGASNI DOM ŠKRLJEVO
Troškovnik Građevinsko obrtničkih radova</oddHeader>
    <oddFooter>&amp;LZagreb, listopad 2018.&amp;R&amp;P od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H108"/>
  <sheetViews>
    <sheetView view="pageBreakPreview" topLeftCell="A79" zoomScaleNormal="100" zoomScaleSheetLayoutView="100" workbookViewId="0">
      <selection activeCell="F107" sqref="F107"/>
    </sheetView>
  </sheetViews>
  <sheetFormatPr defaultRowHeight="12.75"/>
  <cols>
    <col min="1" max="1" width="6.7109375" style="104" customWidth="1"/>
    <col min="2" max="2" width="50.7109375" style="111" customWidth="1"/>
    <col min="3" max="3" width="6.7109375" style="105" customWidth="1"/>
    <col min="4" max="4" width="7.7109375" style="105" customWidth="1"/>
    <col min="5" max="5" width="10.7109375" style="106" customWidth="1"/>
    <col min="6" max="6" width="11.42578125" style="106" customWidth="1"/>
    <col min="7" max="7" width="9.140625" style="119"/>
    <col min="8" max="16384" width="9.140625" style="107"/>
  </cols>
  <sheetData>
    <row r="1" spans="1:7" s="119" customFormat="1">
      <c r="A1" s="133" t="s">
        <v>630</v>
      </c>
      <c r="B1" s="134" t="s">
        <v>368</v>
      </c>
      <c r="C1" s="135" t="s">
        <v>631</v>
      </c>
      <c r="D1" s="135" t="s">
        <v>632</v>
      </c>
      <c r="E1" s="135" t="s">
        <v>633</v>
      </c>
      <c r="F1" s="183" t="s">
        <v>634</v>
      </c>
    </row>
    <row r="2" spans="1:7" s="119" customFormat="1">
      <c r="A2" s="184"/>
      <c r="B2" s="111"/>
      <c r="C2" s="105"/>
      <c r="D2" s="105"/>
      <c r="E2" s="106"/>
      <c r="F2" s="106"/>
    </row>
    <row r="3" spans="1:7" s="116" customFormat="1">
      <c r="A3" s="185" t="s">
        <v>468</v>
      </c>
      <c r="B3" s="129" t="s">
        <v>769</v>
      </c>
      <c r="C3" s="122"/>
      <c r="D3" s="130"/>
      <c r="E3" s="114"/>
      <c r="F3" s="114"/>
      <c r="G3" s="115"/>
    </row>
    <row r="4" spans="1:7" s="116" customFormat="1">
      <c r="A4" s="185"/>
      <c r="B4" s="129"/>
      <c r="C4" s="122"/>
      <c r="D4" s="130"/>
      <c r="E4" s="114"/>
      <c r="F4" s="114"/>
      <c r="G4" s="115"/>
    </row>
    <row r="5" spans="1:7" s="116" customFormat="1">
      <c r="A5" s="185"/>
      <c r="B5" s="129"/>
      <c r="C5" s="122"/>
      <c r="D5" s="130"/>
      <c r="E5" s="114"/>
      <c r="F5" s="114"/>
      <c r="G5" s="115"/>
    </row>
    <row r="6" spans="1:7" s="116" customFormat="1" ht="204">
      <c r="A6" s="185"/>
      <c r="B6" s="187" t="s">
        <v>732</v>
      </c>
      <c r="C6" s="122"/>
      <c r="D6" s="130"/>
      <c r="E6" s="114"/>
      <c r="F6" s="114"/>
      <c r="G6" s="141"/>
    </row>
    <row r="7" spans="1:7" s="116" customFormat="1">
      <c r="A7" s="185"/>
      <c r="B7" s="129"/>
      <c r="C7" s="122"/>
      <c r="D7" s="130"/>
      <c r="E7" s="114"/>
      <c r="F7" s="114"/>
      <c r="G7" s="141"/>
    </row>
    <row r="8" spans="1:7" s="116" customFormat="1" ht="369.75">
      <c r="A8" s="208" t="s">
        <v>374</v>
      </c>
      <c r="B8" s="199" t="s">
        <v>770</v>
      </c>
      <c r="C8" s="191" t="s">
        <v>114</v>
      </c>
      <c r="D8" s="191">
        <v>4</v>
      </c>
      <c r="E8" s="192"/>
      <c r="F8" s="193">
        <f>D8*E8</f>
        <v>0</v>
      </c>
      <c r="G8" s="141"/>
    </row>
    <row r="9" spans="1:7" s="116" customFormat="1" ht="325.5" customHeight="1">
      <c r="A9" s="209"/>
      <c r="B9" s="171" t="s">
        <v>771</v>
      </c>
      <c r="G9" s="141"/>
    </row>
    <row r="10" spans="1:7" s="116" customFormat="1">
      <c r="A10" s="210"/>
      <c r="B10" s="158" t="s">
        <v>640</v>
      </c>
      <c r="C10" s="124"/>
      <c r="D10" s="124"/>
      <c r="E10" s="141"/>
      <c r="F10" s="141"/>
      <c r="G10" s="137"/>
    </row>
    <row r="11" spans="1:7" s="116" customFormat="1">
      <c r="A11" s="138"/>
      <c r="B11" s="158" t="s">
        <v>735</v>
      </c>
      <c r="C11" s="124"/>
      <c r="D11" s="124"/>
      <c r="E11" s="139"/>
      <c r="F11" s="159"/>
      <c r="G11" s="141"/>
    </row>
    <row r="12" spans="1:7" s="116" customFormat="1">
      <c r="A12" s="209"/>
      <c r="B12" s="171"/>
      <c r="C12" s="196"/>
      <c r="D12" s="196"/>
      <c r="E12" s="197"/>
      <c r="F12" s="198"/>
      <c r="G12" s="141"/>
    </row>
    <row r="13" spans="1:7" s="116" customFormat="1" ht="369.75">
      <c r="A13" s="725">
        <v>2</v>
      </c>
      <c r="B13" s="726" t="s">
        <v>772</v>
      </c>
      <c r="C13" s="727" t="s">
        <v>114</v>
      </c>
      <c r="D13" s="727">
        <v>3</v>
      </c>
      <c r="E13" s="728"/>
      <c r="F13" s="729">
        <f>D13*E13</f>
        <v>0</v>
      </c>
      <c r="G13" s="141"/>
    </row>
    <row r="14" spans="1:7" s="116" customFormat="1">
      <c r="A14" s="730"/>
      <c r="B14" s="731" t="s">
        <v>640</v>
      </c>
      <c r="C14" s="732"/>
      <c r="D14" s="732"/>
      <c r="E14" s="733"/>
      <c r="F14" s="733"/>
      <c r="G14" s="141"/>
    </row>
    <row r="15" spans="1:7" s="116" customFormat="1">
      <c r="A15" s="734"/>
      <c r="B15" s="731" t="s">
        <v>735</v>
      </c>
      <c r="C15" s="732"/>
      <c r="D15" s="732"/>
      <c r="E15" s="735"/>
      <c r="F15" s="736"/>
      <c r="G15" s="141"/>
    </row>
    <row r="16" spans="1:7" s="116" customFormat="1">
      <c r="A16" s="725"/>
      <c r="B16" s="726"/>
      <c r="C16" s="737"/>
      <c r="D16" s="738"/>
      <c r="E16" s="739"/>
      <c r="F16" s="739"/>
      <c r="G16" s="141"/>
    </row>
    <row r="17" spans="1:7" s="116" customFormat="1" ht="325.5" customHeight="1">
      <c r="A17" s="740"/>
      <c r="B17" s="741" t="s">
        <v>773</v>
      </c>
      <c r="C17" s="742"/>
      <c r="D17" s="742"/>
      <c r="E17" s="742"/>
      <c r="F17" s="742"/>
      <c r="G17" s="141"/>
    </row>
    <row r="18" spans="1:7" s="116" customFormat="1">
      <c r="A18" s="730"/>
      <c r="B18" s="731" t="s">
        <v>640</v>
      </c>
      <c r="C18" s="732"/>
      <c r="D18" s="732"/>
      <c r="E18" s="733"/>
      <c r="F18" s="733"/>
      <c r="G18" s="137"/>
    </row>
    <row r="19" spans="1:7" s="116" customFormat="1">
      <c r="A19" s="734"/>
      <c r="B19" s="731" t="s">
        <v>735</v>
      </c>
      <c r="C19" s="732"/>
      <c r="D19" s="732"/>
      <c r="E19" s="735"/>
      <c r="F19" s="736"/>
      <c r="G19" s="141"/>
    </row>
    <row r="20" spans="1:7" s="116" customFormat="1">
      <c r="A20" s="740"/>
      <c r="B20" s="741"/>
      <c r="C20" s="742"/>
      <c r="D20" s="742"/>
      <c r="E20" s="742"/>
      <c r="F20" s="742"/>
      <c r="G20" s="141"/>
    </row>
    <row r="21" spans="1:7" s="495" customFormat="1" ht="293.25">
      <c r="A21" s="725">
        <v>3</v>
      </c>
      <c r="B21" s="726" t="s">
        <v>774</v>
      </c>
      <c r="C21" s="727" t="s">
        <v>114</v>
      </c>
      <c r="D21" s="727">
        <v>2</v>
      </c>
      <c r="E21" s="728"/>
      <c r="F21" s="729">
        <f>D21*E21</f>
        <v>0</v>
      </c>
      <c r="G21" s="492"/>
    </row>
    <row r="22" spans="1:7" s="118" customFormat="1" ht="210.75" customHeight="1">
      <c r="A22" s="740"/>
      <c r="B22" s="741" t="s">
        <v>775</v>
      </c>
      <c r="C22" s="742"/>
      <c r="D22" s="742"/>
      <c r="E22" s="742"/>
      <c r="F22" s="742"/>
      <c r="G22" s="141"/>
    </row>
    <row r="23" spans="1:7" s="118" customFormat="1">
      <c r="A23" s="730"/>
      <c r="B23" s="731" t="s">
        <v>640</v>
      </c>
      <c r="C23" s="732"/>
      <c r="D23" s="732"/>
      <c r="E23" s="733"/>
      <c r="F23" s="733"/>
      <c r="G23" s="141"/>
    </row>
    <row r="24" spans="1:7" s="118" customFormat="1">
      <c r="A24" s="734"/>
      <c r="B24" s="731" t="s">
        <v>735</v>
      </c>
      <c r="C24" s="732"/>
      <c r="D24" s="732"/>
      <c r="E24" s="735"/>
      <c r="F24" s="736"/>
      <c r="G24" s="141"/>
    </row>
    <row r="25" spans="1:7" s="118" customFormat="1">
      <c r="A25" s="740"/>
      <c r="B25" s="741"/>
      <c r="C25" s="743"/>
      <c r="D25" s="743"/>
      <c r="E25" s="744"/>
      <c r="F25" s="745"/>
      <c r="G25" s="141"/>
    </row>
    <row r="26" spans="1:7" s="118" customFormat="1" ht="229.5">
      <c r="A26" s="725">
        <v>4</v>
      </c>
      <c r="B26" s="726" t="s">
        <v>776</v>
      </c>
      <c r="C26" s="727" t="s">
        <v>114</v>
      </c>
      <c r="D26" s="727">
        <v>3</v>
      </c>
      <c r="E26" s="728"/>
      <c r="F26" s="729">
        <f>D26*E26</f>
        <v>0</v>
      </c>
      <c r="G26" s="137"/>
    </row>
    <row r="27" spans="1:7" s="118" customFormat="1" ht="208.5" customHeight="1">
      <c r="A27" s="725"/>
      <c r="B27" s="741" t="s">
        <v>777</v>
      </c>
      <c r="C27" s="742"/>
      <c r="D27" s="742"/>
      <c r="E27" s="742"/>
      <c r="F27" s="742"/>
      <c r="G27" s="141"/>
    </row>
    <row r="28" spans="1:7" s="118" customFormat="1">
      <c r="A28" s="730"/>
      <c r="B28" s="731" t="s">
        <v>640</v>
      </c>
      <c r="C28" s="732"/>
      <c r="D28" s="732"/>
      <c r="E28" s="733"/>
      <c r="F28" s="733"/>
      <c r="G28" s="141"/>
    </row>
    <row r="29" spans="1:7" s="118" customFormat="1">
      <c r="A29" s="734"/>
      <c r="B29" s="731" t="s">
        <v>735</v>
      </c>
      <c r="C29" s="732"/>
      <c r="D29" s="732"/>
      <c r="E29" s="735"/>
      <c r="F29" s="736"/>
      <c r="G29" s="141"/>
    </row>
    <row r="30" spans="1:7">
      <c r="A30" s="746"/>
      <c r="B30" s="747"/>
      <c r="C30" s="748"/>
      <c r="D30" s="749"/>
      <c r="E30" s="750"/>
      <c r="F30" s="750"/>
      <c r="G30" s="115"/>
    </row>
    <row r="31" spans="1:7">
      <c r="A31" s="751" t="s">
        <v>576</v>
      </c>
      <c r="B31" s="752" t="s">
        <v>778</v>
      </c>
      <c r="C31" s="748" t="s">
        <v>725</v>
      </c>
      <c r="D31" s="753">
        <v>8</v>
      </c>
      <c r="E31" s="754"/>
      <c r="F31" s="754">
        <f>D31*E31</f>
        <v>0</v>
      </c>
      <c r="G31" s="115"/>
    </row>
    <row r="32" spans="1:7">
      <c r="A32" s="755"/>
      <c r="B32" s="752"/>
      <c r="C32" s="748"/>
      <c r="D32" s="756"/>
      <c r="E32" s="754"/>
      <c r="F32" s="754"/>
      <c r="G32" s="118"/>
    </row>
    <row r="33" spans="1:7" ht="25.5">
      <c r="A33" s="751" t="s">
        <v>599</v>
      </c>
      <c r="B33" s="757" t="s">
        <v>2017</v>
      </c>
      <c r="C33" s="748" t="s">
        <v>779</v>
      </c>
      <c r="D33" s="756">
        <v>30</v>
      </c>
      <c r="E33" s="754"/>
      <c r="F33" s="754">
        <f>D33*E33</f>
        <v>0</v>
      </c>
      <c r="G33" s="118"/>
    </row>
    <row r="34" spans="1:7">
      <c r="A34" s="755"/>
      <c r="B34" s="752"/>
      <c r="C34" s="748"/>
      <c r="D34" s="756"/>
      <c r="E34" s="754"/>
      <c r="F34" s="754"/>
      <c r="G34" s="118"/>
    </row>
    <row r="35" spans="1:7" ht="14.25">
      <c r="A35" s="751" t="s">
        <v>600</v>
      </c>
      <c r="B35" s="758" t="s">
        <v>780</v>
      </c>
      <c r="C35" s="748" t="s">
        <v>779</v>
      </c>
      <c r="D35" s="756">
        <v>20</v>
      </c>
      <c r="E35" s="754"/>
      <c r="F35" s="754">
        <f>D35*E35</f>
        <v>0</v>
      </c>
      <c r="G35" s="118"/>
    </row>
    <row r="36" spans="1:7">
      <c r="A36" s="751"/>
      <c r="B36" s="758" t="s">
        <v>781</v>
      </c>
      <c r="C36" s="748"/>
      <c r="D36" s="756"/>
      <c r="E36" s="754"/>
      <c r="F36" s="754"/>
      <c r="G36" s="118"/>
    </row>
    <row r="37" spans="1:7">
      <c r="A37" s="751"/>
      <c r="B37" s="758" t="s">
        <v>782</v>
      </c>
      <c r="C37" s="748"/>
      <c r="D37" s="756"/>
      <c r="E37" s="754"/>
      <c r="F37" s="754"/>
      <c r="G37" s="118"/>
    </row>
    <row r="38" spans="1:7">
      <c r="A38" s="751"/>
      <c r="B38" s="758" t="s">
        <v>783</v>
      </c>
      <c r="C38" s="748"/>
      <c r="D38" s="756"/>
      <c r="E38" s="754"/>
      <c r="F38" s="754"/>
      <c r="G38" s="118"/>
    </row>
    <row r="39" spans="1:7">
      <c r="A39" s="751"/>
      <c r="B39" s="758" t="s">
        <v>784</v>
      </c>
      <c r="C39" s="748"/>
      <c r="D39" s="756"/>
      <c r="E39" s="754"/>
      <c r="F39" s="754"/>
      <c r="G39" s="118"/>
    </row>
    <row r="40" spans="1:7">
      <c r="A40" s="751"/>
      <c r="B40" s="752" t="s">
        <v>2018</v>
      </c>
      <c r="C40" s="748"/>
      <c r="D40" s="756"/>
      <c r="E40" s="754"/>
      <c r="F40" s="754"/>
      <c r="G40" s="118"/>
    </row>
    <row r="41" spans="1:7">
      <c r="A41" s="751"/>
      <c r="B41" s="758"/>
      <c r="C41" s="748"/>
      <c r="D41" s="756"/>
      <c r="E41" s="754"/>
      <c r="F41" s="754"/>
    </row>
    <row r="42" spans="1:7" ht="14.25">
      <c r="A42" s="751" t="s">
        <v>601</v>
      </c>
      <c r="B42" s="758" t="s">
        <v>786</v>
      </c>
      <c r="C42" s="748" t="s">
        <v>779</v>
      </c>
      <c r="D42" s="756">
        <v>3.5</v>
      </c>
      <c r="E42" s="754"/>
      <c r="F42" s="754">
        <f>D42*E42</f>
        <v>0</v>
      </c>
    </row>
    <row r="43" spans="1:7">
      <c r="A43" s="755"/>
      <c r="B43" s="758" t="s">
        <v>787</v>
      </c>
      <c r="C43" s="759"/>
      <c r="D43" s="756"/>
      <c r="E43" s="754"/>
      <c r="F43" s="754"/>
    </row>
    <row r="44" spans="1:7">
      <c r="A44" s="751"/>
      <c r="B44" s="758" t="s">
        <v>788</v>
      </c>
      <c r="C44" s="748"/>
      <c r="D44" s="756"/>
      <c r="E44" s="754"/>
      <c r="F44" s="754"/>
    </row>
    <row r="45" spans="1:7">
      <c r="A45" s="751"/>
      <c r="B45" s="758"/>
      <c r="C45" s="748"/>
      <c r="D45" s="756"/>
      <c r="E45" s="754"/>
      <c r="F45" s="754"/>
    </row>
    <row r="46" spans="1:7" s="494" customFormat="1">
      <c r="A46" s="751" t="s">
        <v>602</v>
      </c>
      <c r="B46" s="758" t="s">
        <v>2019</v>
      </c>
      <c r="C46" s="748" t="s">
        <v>727</v>
      </c>
      <c r="D46" s="756">
        <v>7</v>
      </c>
      <c r="E46" s="754"/>
      <c r="F46" s="754">
        <f>D46*E46</f>
        <v>0</v>
      </c>
      <c r="G46" s="493"/>
    </row>
    <row r="47" spans="1:7">
      <c r="A47" s="751"/>
      <c r="B47" s="758" t="s">
        <v>789</v>
      </c>
      <c r="C47" s="748"/>
      <c r="D47" s="756"/>
      <c r="E47" s="754"/>
      <c r="F47" s="754"/>
    </row>
    <row r="48" spans="1:7">
      <c r="A48" s="751"/>
      <c r="B48" s="758" t="s">
        <v>790</v>
      </c>
      <c r="C48" s="748"/>
      <c r="D48" s="756"/>
      <c r="E48" s="754"/>
      <c r="F48" s="754"/>
    </row>
    <row r="49" spans="1:7">
      <c r="A49" s="751"/>
      <c r="B49" s="752" t="s">
        <v>785</v>
      </c>
      <c r="C49" s="748"/>
      <c r="D49" s="756"/>
      <c r="E49" s="754"/>
      <c r="F49" s="754"/>
    </row>
    <row r="50" spans="1:7">
      <c r="A50" s="751"/>
      <c r="B50" s="752"/>
      <c r="C50" s="748"/>
      <c r="D50" s="756"/>
      <c r="E50" s="754"/>
      <c r="F50" s="754"/>
    </row>
    <row r="51" spans="1:7" s="494" customFormat="1">
      <c r="A51" s="751" t="s">
        <v>603</v>
      </c>
      <c r="B51" s="758" t="s">
        <v>2020</v>
      </c>
      <c r="C51" s="748" t="s">
        <v>727</v>
      </c>
      <c r="D51" s="756">
        <v>1</v>
      </c>
      <c r="E51" s="754"/>
      <c r="F51" s="754">
        <f>D51*E51</f>
        <v>0</v>
      </c>
      <c r="G51" s="493"/>
    </row>
    <row r="52" spans="1:7">
      <c r="A52" s="751"/>
      <c r="B52" s="758" t="s">
        <v>791</v>
      </c>
      <c r="C52" s="748"/>
      <c r="D52" s="756"/>
      <c r="E52" s="754"/>
      <c r="F52" s="754"/>
    </row>
    <row r="53" spans="1:7">
      <c r="A53" s="751"/>
      <c r="B53" s="758" t="s">
        <v>790</v>
      </c>
      <c r="C53" s="748"/>
      <c r="D53" s="756"/>
      <c r="E53" s="754"/>
      <c r="F53" s="754"/>
    </row>
    <row r="54" spans="1:7">
      <c r="A54" s="751"/>
      <c r="B54" s="752" t="s">
        <v>785</v>
      </c>
      <c r="C54" s="748"/>
      <c r="D54" s="756"/>
      <c r="E54" s="754"/>
      <c r="F54" s="754"/>
    </row>
    <row r="55" spans="1:7">
      <c r="A55" s="755"/>
      <c r="B55" s="760"/>
      <c r="C55" s="759"/>
      <c r="D55" s="756"/>
      <c r="E55" s="754"/>
      <c r="F55" s="754"/>
    </row>
    <row r="56" spans="1:7" s="494" customFormat="1">
      <c r="A56" s="751" t="s">
        <v>604</v>
      </c>
      <c r="B56" s="760" t="s">
        <v>792</v>
      </c>
      <c r="C56" s="748" t="s">
        <v>727</v>
      </c>
      <c r="D56" s="756">
        <v>7</v>
      </c>
      <c r="E56" s="754"/>
      <c r="F56" s="754">
        <f>D56*E56</f>
        <v>0</v>
      </c>
      <c r="G56" s="493"/>
    </row>
    <row r="57" spans="1:7" ht="14.25">
      <c r="A57" s="751"/>
      <c r="B57" s="758" t="s">
        <v>793</v>
      </c>
      <c r="C57" s="748"/>
      <c r="D57" s="756"/>
      <c r="E57" s="754"/>
      <c r="F57" s="754"/>
    </row>
    <row r="58" spans="1:7">
      <c r="A58" s="755"/>
      <c r="B58" s="760" t="s">
        <v>794</v>
      </c>
      <c r="C58" s="759"/>
      <c r="D58" s="756"/>
      <c r="E58" s="754"/>
      <c r="F58" s="754"/>
    </row>
    <row r="59" spans="1:7">
      <c r="A59" s="755"/>
      <c r="B59" s="760" t="s">
        <v>795</v>
      </c>
      <c r="C59" s="759"/>
      <c r="D59" s="756"/>
      <c r="E59" s="754"/>
      <c r="F59" s="754"/>
    </row>
    <row r="60" spans="1:7">
      <c r="A60" s="755"/>
      <c r="B60" s="760" t="s">
        <v>796</v>
      </c>
      <c r="C60" s="759"/>
      <c r="D60" s="756"/>
      <c r="E60" s="754"/>
      <c r="F60" s="754"/>
    </row>
    <row r="61" spans="1:7">
      <c r="A61" s="755"/>
      <c r="B61" s="760" t="s">
        <v>797</v>
      </c>
      <c r="C61" s="759"/>
      <c r="D61" s="756"/>
      <c r="E61" s="754"/>
      <c r="F61" s="754"/>
    </row>
    <row r="62" spans="1:7">
      <c r="A62" s="755"/>
      <c r="B62" s="760" t="s">
        <v>798</v>
      </c>
      <c r="C62" s="759"/>
      <c r="D62" s="756"/>
      <c r="E62" s="754"/>
      <c r="F62" s="754"/>
    </row>
    <row r="63" spans="1:7">
      <c r="A63" s="755"/>
      <c r="B63" s="760" t="s">
        <v>799</v>
      </c>
      <c r="C63" s="759"/>
      <c r="D63" s="756"/>
      <c r="E63" s="754"/>
      <c r="F63" s="754"/>
    </row>
    <row r="64" spans="1:7">
      <c r="A64" s="755"/>
      <c r="B64" s="760" t="s">
        <v>800</v>
      </c>
      <c r="C64" s="759"/>
      <c r="D64" s="756"/>
      <c r="E64" s="754"/>
      <c r="F64" s="754"/>
    </row>
    <row r="65" spans="1:8">
      <c r="A65" s="755"/>
      <c r="B65" s="760"/>
      <c r="C65" s="759"/>
      <c r="D65" s="756"/>
      <c r="E65" s="754"/>
      <c r="F65" s="754"/>
    </row>
    <row r="66" spans="1:8" s="494" customFormat="1">
      <c r="A66" s="751" t="s">
        <v>801</v>
      </c>
      <c r="B66" s="760" t="s">
        <v>792</v>
      </c>
      <c r="C66" s="748" t="s">
        <v>727</v>
      </c>
      <c r="D66" s="756">
        <v>1</v>
      </c>
      <c r="E66" s="754"/>
      <c r="F66" s="754">
        <f>D66*E66</f>
        <v>0</v>
      </c>
      <c r="G66" s="493"/>
      <c r="H66" s="492"/>
    </row>
    <row r="67" spans="1:8" ht="14.25">
      <c r="A67" s="751"/>
      <c r="B67" s="758" t="s">
        <v>802</v>
      </c>
      <c r="C67" s="748"/>
      <c r="D67" s="756"/>
      <c r="E67" s="754"/>
      <c r="F67" s="754"/>
      <c r="H67" s="141"/>
    </row>
    <row r="68" spans="1:8">
      <c r="A68" s="755"/>
      <c r="B68" s="760" t="s">
        <v>794</v>
      </c>
      <c r="C68" s="759"/>
      <c r="D68" s="756"/>
      <c r="E68" s="754"/>
      <c r="F68" s="754"/>
      <c r="H68" s="141"/>
    </row>
    <row r="69" spans="1:8">
      <c r="A69" s="755"/>
      <c r="B69" s="760" t="s">
        <v>795</v>
      </c>
      <c r="C69" s="759"/>
      <c r="D69" s="756"/>
      <c r="E69" s="754"/>
      <c r="F69" s="754"/>
      <c r="H69" s="141"/>
    </row>
    <row r="70" spans="1:8">
      <c r="A70" s="755"/>
      <c r="B70" s="760" t="s">
        <v>796</v>
      </c>
      <c r="C70" s="759"/>
      <c r="D70" s="756"/>
      <c r="E70" s="754"/>
      <c r="F70" s="754"/>
      <c r="H70" s="141"/>
    </row>
    <row r="71" spans="1:8">
      <c r="A71" s="755"/>
      <c r="B71" s="760" t="s">
        <v>797</v>
      </c>
      <c r="C71" s="759"/>
      <c r="D71" s="756"/>
      <c r="E71" s="754"/>
      <c r="F71" s="754"/>
      <c r="H71" s="141"/>
    </row>
    <row r="72" spans="1:8">
      <c r="A72" s="755"/>
      <c r="B72" s="760" t="s">
        <v>798</v>
      </c>
      <c r="C72" s="759"/>
      <c r="D72" s="756"/>
      <c r="E72" s="754"/>
      <c r="F72" s="754"/>
      <c r="H72" s="141"/>
    </row>
    <row r="73" spans="1:8">
      <c r="A73" s="755"/>
      <c r="B73" s="760" t="s">
        <v>799</v>
      </c>
      <c r="C73" s="759"/>
      <c r="D73" s="756"/>
      <c r="E73" s="754"/>
      <c r="F73" s="754"/>
      <c r="H73" s="141"/>
    </row>
    <row r="74" spans="1:8">
      <c r="A74" s="755"/>
      <c r="B74" s="760" t="s">
        <v>800</v>
      </c>
      <c r="C74" s="759"/>
      <c r="D74" s="756"/>
      <c r="E74" s="754"/>
      <c r="F74" s="754"/>
      <c r="H74" s="141"/>
    </row>
    <row r="75" spans="1:8">
      <c r="A75" s="761"/>
      <c r="B75" s="726"/>
      <c r="C75" s="748"/>
      <c r="D75" s="756"/>
      <c r="E75" s="754"/>
      <c r="F75" s="754"/>
      <c r="H75" s="141"/>
    </row>
    <row r="76" spans="1:8">
      <c r="A76" s="751" t="s">
        <v>605</v>
      </c>
      <c r="B76" s="760" t="s">
        <v>803</v>
      </c>
      <c r="C76" s="748" t="s">
        <v>68</v>
      </c>
      <c r="D76" s="756">
        <v>20</v>
      </c>
      <c r="E76" s="754"/>
      <c r="F76" s="754">
        <f>D76*E76</f>
        <v>0</v>
      </c>
      <c r="H76" s="141"/>
    </row>
    <row r="77" spans="1:8">
      <c r="A77" s="751"/>
      <c r="B77" s="760"/>
      <c r="C77" s="748"/>
      <c r="D77" s="756"/>
      <c r="E77" s="754"/>
      <c r="F77" s="762"/>
      <c r="H77" s="141"/>
    </row>
    <row r="78" spans="1:8">
      <c r="A78" s="751" t="s">
        <v>606</v>
      </c>
      <c r="B78" s="760" t="s">
        <v>804</v>
      </c>
      <c r="C78" s="748" t="s">
        <v>68</v>
      </c>
      <c r="D78" s="756">
        <v>32</v>
      </c>
      <c r="E78" s="754"/>
      <c r="F78" s="754">
        <f>D78*E78</f>
        <v>0</v>
      </c>
      <c r="H78" s="141"/>
    </row>
    <row r="79" spans="1:8">
      <c r="A79" s="755"/>
      <c r="B79" s="760"/>
      <c r="C79" s="759"/>
      <c r="D79" s="756"/>
      <c r="E79" s="754"/>
      <c r="F79" s="762"/>
      <c r="H79" s="141"/>
    </row>
    <row r="80" spans="1:8">
      <c r="A80" s="751" t="s">
        <v>607</v>
      </c>
      <c r="B80" s="763" t="s">
        <v>805</v>
      </c>
      <c r="C80" s="748" t="s">
        <v>68</v>
      </c>
      <c r="D80" s="756">
        <v>170</v>
      </c>
      <c r="E80" s="754"/>
      <c r="F80" s="754">
        <f>D80*E80</f>
        <v>0</v>
      </c>
      <c r="H80" s="141"/>
    </row>
    <row r="81" spans="1:8">
      <c r="A81" s="751"/>
      <c r="B81" s="763" t="s">
        <v>806</v>
      </c>
      <c r="C81" s="748"/>
      <c r="D81" s="756"/>
      <c r="E81" s="762"/>
      <c r="F81" s="762"/>
      <c r="H81" s="141"/>
    </row>
    <row r="82" spans="1:8">
      <c r="A82" s="751"/>
      <c r="B82" s="742"/>
      <c r="C82" s="748"/>
      <c r="D82" s="756"/>
      <c r="E82" s="762"/>
      <c r="F82" s="762"/>
      <c r="H82" s="141"/>
    </row>
    <row r="83" spans="1:8">
      <c r="A83" s="751" t="s">
        <v>608</v>
      </c>
      <c r="B83" s="763" t="s">
        <v>807</v>
      </c>
      <c r="C83" s="748" t="s">
        <v>68</v>
      </c>
      <c r="D83" s="756">
        <v>130</v>
      </c>
      <c r="E83" s="754"/>
      <c r="F83" s="754">
        <f>D83*E83</f>
        <v>0</v>
      </c>
      <c r="H83" s="141"/>
    </row>
    <row r="84" spans="1:8">
      <c r="A84" s="751"/>
      <c r="B84" s="763" t="s">
        <v>808</v>
      </c>
      <c r="C84" s="748"/>
      <c r="D84" s="756"/>
      <c r="E84" s="762"/>
      <c r="F84" s="762"/>
      <c r="H84" s="141"/>
    </row>
    <row r="85" spans="1:8">
      <c r="A85" s="751"/>
      <c r="B85" s="763"/>
      <c r="C85" s="748"/>
      <c r="D85" s="756"/>
      <c r="E85" s="762"/>
      <c r="F85" s="762"/>
      <c r="H85" s="141"/>
    </row>
    <row r="86" spans="1:8">
      <c r="A86" s="751" t="s">
        <v>609</v>
      </c>
      <c r="B86" s="763" t="s">
        <v>809</v>
      </c>
      <c r="C86" s="748" t="s">
        <v>68</v>
      </c>
      <c r="D86" s="756">
        <v>130</v>
      </c>
      <c r="E86" s="754"/>
      <c r="F86" s="754">
        <f>D86*E86</f>
        <v>0</v>
      </c>
      <c r="H86" s="141"/>
    </row>
    <row r="87" spans="1:8">
      <c r="A87" s="751"/>
      <c r="B87" s="742"/>
      <c r="C87" s="748"/>
      <c r="D87" s="756"/>
      <c r="E87" s="762"/>
      <c r="F87" s="762"/>
      <c r="H87" s="141"/>
    </row>
    <row r="88" spans="1:8" ht="63.75">
      <c r="A88" s="751" t="s">
        <v>610</v>
      </c>
      <c r="B88" s="752" t="s">
        <v>810</v>
      </c>
      <c r="C88" s="748" t="s">
        <v>727</v>
      </c>
      <c r="D88" s="756">
        <v>8</v>
      </c>
      <c r="E88" s="754"/>
      <c r="F88" s="754">
        <f>D88*E88</f>
        <v>0</v>
      </c>
      <c r="H88" s="141"/>
    </row>
    <row r="89" spans="1:8">
      <c r="A89" s="751"/>
      <c r="B89" s="742"/>
      <c r="C89" s="748"/>
      <c r="D89" s="756"/>
      <c r="E89" s="762"/>
      <c r="F89" s="762"/>
      <c r="H89" s="141"/>
    </row>
    <row r="90" spans="1:8" ht="14.25">
      <c r="A90" s="751" t="s">
        <v>611</v>
      </c>
      <c r="B90" s="763" t="s">
        <v>811</v>
      </c>
      <c r="C90" s="748" t="s">
        <v>68</v>
      </c>
      <c r="D90" s="756">
        <v>310</v>
      </c>
      <c r="E90" s="754"/>
      <c r="F90" s="754">
        <f>D90*E90</f>
        <v>0</v>
      </c>
      <c r="H90" s="141"/>
    </row>
    <row r="91" spans="1:8">
      <c r="A91" s="751"/>
      <c r="B91" s="763" t="s">
        <v>812</v>
      </c>
      <c r="C91" s="748"/>
      <c r="D91" s="756"/>
      <c r="E91" s="762"/>
      <c r="F91" s="762"/>
      <c r="H91" s="141"/>
    </row>
    <row r="92" spans="1:8">
      <c r="A92" s="751"/>
      <c r="B92" s="763"/>
      <c r="C92" s="748"/>
      <c r="D92" s="756"/>
      <c r="E92" s="762"/>
      <c r="F92" s="762"/>
      <c r="H92" s="141"/>
    </row>
    <row r="93" spans="1:8" ht="27">
      <c r="A93" s="751" t="s">
        <v>612</v>
      </c>
      <c r="B93" s="763" t="s">
        <v>813</v>
      </c>
      <c r="C93" s="748" t="s">
        <v>68</v>
      </c>
      <c r="D93" s="756">
        <v>80</v>
      </c>
      <c r="E93" s="754"/>
      <c r="F93" s="754">
        <f>D93*E93</f>
        <v>0</v>
      </c>
      <c r="H93" s="141"/>
    </row>
    <row r="94" spans="1:8">
      <c r="A94" s="751"/>
      <c r="B94" s="763"/>
      <c r="C94" s="748"/>
      <c r="D94" s="756"/>
      <c r="E94" s="762"/>
      <c r="F94" s="762"/>
    </row>
    <row r="95" spans="1:8" ht="14.25">
      <c r="A95" s="751" t="s">
        <v>613</v>
      </c>
      <c r="B95" s="763" t="s">
        <v>814</v>
      </c>
      <c r="C95" s="748" t="s">
        <v>68</v>
      </c>
      <c r="D95" s="756">
        <v>50</v>
      </c>
      <c r="E95" s="754"/>
      <c r="F95" s="754">
        <f>D95*E95</f>
        <v>0</v>
      </c>
    </row>
    <row r="96" spans="1:8">
      <c r="A96" s="751"/>
      <c r="B96" s="763" t="s">
        <v>815</v>
      </c>
      <c r="C96" s="748"/>
      <c r="D96" s="756"/>
      <c r="E96" s="762"/>
      <c r="F96" s="762"/>
    </row>
    <row r="97" spans="1:7">
      <c r="A97" s="751"/>
      <c r="B97" s="763"/>
      <c r="C97" s="748"/>
      <c r="D97" s="756"/>
      <c r="E97" s="762"/>
      <c r="F97" s="762"/>
    </row>
    <row r="98" spans="1:7" ht="39.75">
      <c r="A98" s="751" t="s">
        <v>614</v>
      </c>
      <c r="B98" s="763" t="s">
        <v>816</v>
      </c>
      <c r="C98" s="748" t="s">
        <v>725</v>
      </c>
      <c r="D98" s="756">
        <v>8</v>
      </c>
      <c r="E98" s="754"/>
      <c r="F98" s="754">
        <f>D98*E98</f>
        <v>0</v>
      </c>
    </row>
    <row r="99" spans="1:7">
      <c r="A99" s="755"/>
      <c r="B99" s="752"/>
      <c r="C99" s="759"/>
      <c r="D99" s="756"/>
      <c r="E99" s="754"/>
      <c r="F99" s="762"/>
    </row>
    <row r="100" spans="1:7" ht="25.5">
      <c r="A100" s="751" t="s">
        <v>615</v>
      </c>
      <c r="B100" s="764" t="s">
        <v>817</v>
      </c>
      <c r="C100" s="765"/>
      <c r="D100" s="765"/>
      <c r="E100" s="765"/>
      <c r="F100" s="765"/>
    </row>
    <row r="101" spans="1:7">
      <c r="A101" s="751"/>
      <c r="B101" s="764" t="s">
        <v>818</v>
      </c>
      <c r="C101" s="748" t="s">
        <v>727</v>
      </c>
      <c r="D101" s="756">
        <v>7</v>
      </c>
      <c r="E101" s="754"/>
      <c r="F101" s="754">
        <f>D101*E101</f>
        <v>0</v>
      </c>
    </row>
    <row r="102" spans="1:7">
      <c r="A102" s="751"/>
      <c r="B102" s="766" t="s">
        <v>819</v>
      </c>
      <c r="C102" s="748" t="s">
        <v>727</v>
      </c>
      <c r="D102" s="756">
        <v>2</v>
      </c>
      <c r="E102" s="754"/>
      <c r="F102" s="754">
        <f>D102*E102</f>
        <v>0</v>
      </c>
    </row>
    <row r="103" spans="1:7">
      <c r="A103" s="767"/>
      <c r="B103" s="768" t="s">
        <v>820</v>
      </c>
      <c r="C103" s="748" t="s">
        <v>727</v>
      </c>
      <c r="D103" s="756">
        <v>3</v>
      </c>
      <c r="E103" s="754"/>
      <c r="F103" s="754">
        <f>D103*E103</f>
        <v>0</v>
      </c>
      <c r="G103" s="141"/>
    </row>
    <row r="104" spans="1:7">
      <c r="A104" s="769"/>
      <c r="B104" s="770"/>
      <c r="C104" s="771"/>
      <c r="D104" s="772"/>
      <c r="E104" s="773"/>
      <c r="F104" s="773"/>
    </row>
    <row r="105" spans="1:7" ht="13.5" thickBot="1">
      <c r="A105" s="774"/>
      <c r="B105" s="775"/>
      <c r="C105" s="776"/>
      <c r="D105" s="777"/>
      <c r="E105" s="778"/>
      <c r="F105" s="778"/>
    </row>
    <row r="106" spans="1:7">
      <c r="A106" s="779"/>
      <c r="B106" s="780" t="s">
        <v>821</v>
      </c>
      <c r="C106" s="781"/>
      <c r="D106" s="782"/>
      <c r="E106" s="783"/>
      <c r="F106" s="784">
        <f>SUM(F6:F105)</f>
        <v>0</v>
      </c>
    </row>
    <row r="107" spans="1:7">
      <c r="A107" s="734"/>
      <c r="B107" s="785"/>
      <c r="C107" s="732"/>
      <c r="D107" s="786"/>
      <c r="E107" s="735"/>
      <c r="F107" s="735"/>
    </row>
    <row r="108" spans="1:7">
      <c r="A108" s="787"/>
      <c r="B108" s="788"/>
      <c r="C108" s="789"/>
      <c r="D108" s="790"/>
      <c r="E108" s="791"/>
      <c r="F108" s="792"/>
    </row>
  </sheetData>
  <pageMargins left="0.78740157480314965" right="0" top="0.84" bottom="0.59055118110236227" header="0" footer="0.19685039370078741"/>
  <pageSetup paperSize="9" scale="99" orientation="portrait" r:id="rId1"/>
  <headerFooter alignWithMargins="0">
    <oddHeader>&amp;LProjekt: VATROGASNI DOM ŠKRLJEVO
Troškovnik Građevinsko obrtničkih radova</oddHeader>
    <oddFooter>&amp;LZagreb, listopad 2018.&amp;R&amp;P od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G112"/>
  <sheetViews>
    <sheetView view="pageBreakPreview" zoomScaleNormal="100" zoomScaleSheetLayoutView="100" workbookViewId="0">
      <selection activeCell="J12" sqref="J12"/>
    </sheetView>
  </sheetViews>
  <sheetFormatPr defaultRowHeight="12.75"/>
  <cols>
    <col min="1" max="1" width="6.7109375" style="138" customWidth="1"/>
    <col min="2" max="2" width="50.7109375" style="217" customWidth="1"/>
    <col min="3" max="3" width="6.7109375" style="124" customWidth="1"/>
    <col min="4" max="4" width="8.7109375" style="124" customWidth="1"/>
    <col min="5" max="5" width="9.7109375" style="139" customWidth="1"/>
    <col min="6" max="6" width="10.7109375" style="139" customWidth="1"/>
    <col min="7" max="7" width="9.140625" style="137"/>
    <col min="8" max="16384" width="9.140625" style="141"/>
  </cols>
  <sheetData>
    <row r="1" spans="1:7" s="137" customFormat="1" ht="12.95" customHeight="1">
      <c r="A1" s="133" t="s">
        <v>630</v>
      </c>
      <c r="B1" s="216" t="s">
        <v>368</v>
      </c>
      <c r="C1" s="135" t="s">
        <v>631</v>
      </c>
      <c r="D1" s="135" t="s">
        <v>632</v>
      </c>
      <c r="E1" s="135" t="s">
        <v>633</v>
      </c>
      <c r="F1" s="136" t="s">
        <v>634</v>
      </c>
    </row>
    <row r="2" spans="1:7" s="137" customFormat="1" ht="12.95" customHeight="1">
      <c r="A2" s="138"/>
      <c r="B2" s="217"/>
      <c r="C2" s="124"/>
      <c r="D2" s="124"/>
      <c r="E2" s="139"/>
      <c r="F2" s="139"/>
    </row>
    <row r="3" spans="1:7">
      <c r="A3" s="140" t="s">
        <v>533</v>
      </c>
      <c r="B3" s="218" t="s">
        <v>822</v>
      </c>
      <c r="D3" s="219"/>
    </row>
    <row r="4" spans="1:7">
      <c r="A4" s="140"/>
      <c r="B4" s="218"/>
      <c r="D4" s="219"/>
    </row>
    <row r="5" spans="1:7">
      <c r="D5" s="220"/>
      <c r="E5" s="206"/>
      <c r="F5" s="206"/>
      <c r="G5" s="221"/>
    </row>
    <row r="6" spans="1:7" ht="25.5">
      <c r="A6" s="138" t="s">
        <v>374</v>
      </c>
      <c r="B6" s="223" t="s">
        <v>823</v>
      </c>
      <c r="D6" s="219"/>
    </row>
    <row r="7" spans="1:7">
      <c r="B7" s="217" t="s">
        <v>824</v>
      </c>
      <c r="C7" s="124" t="s">
        <v>68</v>
      </c>
      <c r="D7" s="219">
        <v>100</v>
      </c>
      <c r="F7" s="139">
        <f>D7*E7</f>
        <v>0</v>
      </c>
    </row>
    <row r="8" spans="1:7">
      <c r="B8" s="224" t="s">
        <v>825</v>
      </c>
      <c r="D8" s="219"/>
    </row>
    <row r="9" spans="1:7" ht="14.25">
      <c r="B9" s="217" t="s">
        <v>826</v>
      </c>
      <c r="C9" s="124" t="s">
        <v>68</v>
      </c>
      <c r="D9" s="219">
        <v>100</v>
      </c>
      <c r="F9" s="139">
        <f t="shared" ref="F9:F17" si="0">D9*E9</f>
        <v>0</v>
      </c>
    </row>
    <row r="10" spans="1:7" ht="14.25">
      <c r="B10" s="217" t="s">
        <v>827</v>
      </c>
      <c r="C10" s="124" t="s">
        <v>68</v>
      </c>
      <c r="D10" s="219">
        <v>65</v>
      </c>
      <c r="F10" s="139">
        <f t="shared" si="0"/>
        <v>0</v>
      </c>
    </row>
    <row r="11" spans="1:7" ht="14.25">
      <c r="B11" s="217" t="s">
        <v>828</v>
      </c>
      <c r="C11" s="124" t="s">
        <v>68</v>
      </c>
      <c r="D11" s="219">
        <v>65</v>
      </c>
      <c r="F11" s="139">
        <f t="shared" si="0"/>
        <v>0</v>
      </c>
    </row>
    <row r="12" spans="1:7" ht="14.25">
      <c r="B12" s="217" t="s">
        <v>829</v>
      </c>
      <c r="C12" s="124" t="s">
        <v>68</v>
      </c>
      <c r="D12" s="219">
        <v>65</v>
      </c>
      <c r="F12" s="139">
        <f t="shared" si="0"/>
        <v>0</v>
      </c>
    </row>
    <row r="13" spans="1:7" ht="14.25">
      <c r="B13" s="217" t="s">
        <v>830</v>
      </c>
      <c r="C13" s="124" t="s">
        <v>68</v>
      </c>
      <c r="D13" s="219">
        <v>65</v>
      </c>
      <c r="F13" s="139">
        <f t="shared" si="0"/>
        <v>0</v>
      </c>
    </row>
    <row r="14" spans="1:7">
      <c r="B14" s="217" t="s">
        <v>831</v>
      </c>
      <c r="C14" s="124" t="s">
        <v>68</v>
      </c>
      <c r="D14" s="219">
        <v>125</v>
      </c>
      <c r="F14" s="139">
        <f t="shared" si="0"/>
        <v>0</v>
      </c>
    </row>
    <row r="15" spans="1:7">
      <c r="B15" s="223" t="s">
        <v>832</v>
      </c>
      <c r="C15" s="124" t="s">
        <v>68</v>
      </c>
      <c r="D15" s="219">
        <v>80</v>
      </c>
      <c r="F15" s="139">
        <f t="shared" si="0"/>
        <v>0</v>
      </c>
    </row>
    <row r="16" spans="1:7">
      <c r="B16" s="223" t="s">
        <v>833</v>
      </c>
      <c r="C16" s="124" t="s">
        <v>68</v>
      </c>
      <c r="D16" s="219">
        <v>80</v>
      </c>
      <c r="F16" s="139">
        <f t="shared" si="0"/>
        <v>0</v>
      </c>
    </row>
    <row r="17" spans="1:6">
      <c r="B17" s="223" t="s">
        <v>834</v>
      </c>
      <c r="C17" s="124" t="s">
        <v>68</v>
      </c>
      <c r="D17" s="219">
        <v>30</v>
      </c>
      <c r="F17" s="139">
        <f t="shared" si="0"/>
        <v>0</v>
      </c>
    </row>
    <row r="18" spans="1:6" s="138" customFormat="1">
      <c r="B18" s="225"/>
    </row>
    <row r="19" spans="1:6" ht="14.25">
      <c r="A19" s="138" t="s">
        <v>421</v>
      </c>
      <c r="B19" s="205" t="s">
        <v>835</v>
      </c>
      <c r="C19" s="124" t="s">
        <v>836</v>
      </c>
      <c r="D19" s="220">
        <v>32</v>
      </c>
      <c r="E19" s="206"/>
      <c r="F19" s="206">
        <f>D19*E19</f>
        <v>0</v>
      </c>
    </row>
    <row r="20" spans="1:6">
      <c r="B20" s="205" t="s">
        <v>837</v>
      </c>
      <c r="D20" s="220"/>
      <c r="E20" s="206"/>
      <c r="F20" s="206"/>
    </row>
    <row r="21" spans="1:6">
      <c r="B21" s="205" t="s">
        <v>838</v>
      </c>
      <c r="D21" s="220"/>
      <c r="E21" s="206"/>
      <c r="F21" s="206"/>
    </row>
    <row r="22" spans="1:6">
      <c r="B22" s="217" t="s">
        <v>839</v>
      </c>
      <c r="D22" s="220"/>
      <c r="E22" s="206"/>
      <c r="F22" s="206"/>
    </row>
    <row r="23" spans="1:6">
      <c r="B23" s="223" t="s">
        <v>840</v>
      </c>
      <c r="D23" s="220"/>
      <c r="E23" s="206"/>
      <c r="F23" s="206"/>
    </row>
    <row r="24" spans="1:6">
      <c r="B24" s="223" t="s">
        <v>841</v>
      </c>
      <c r="D24" s="220"/>
      <c r="E24" s="206"/>
      <c r="F24" s="206"/>
    </row>
    <row r="25" spans="1:6">
      <c r="B25" s="223"/>
      <c r="D25" s="219"/>
    </row>
    <row r="26" spans="1:6" ht="14.25">
      <c r="A26" s="138" t="s">
        <v>468</v>
      </c>
      <c r="B26" s="205" t="s">
        <v>842</v>
      </c>
      <c r="C26" s="124" t="s">
        <v>836</v>
      </c>
      <c r="D26" s="220">
        <v>4</v>
      </c>
      <c r="E26" s="206"/>
      <c r="F26" s="206">
        <f>D26*E26</f>
        <v>0</v>
      </c>
    </row>
    <row r="27" spans="1:6">
      <c r="B27" s="205" t="s">
        <v>843</v>
      </c>
      <c r="D27" s="220"/>
      <c r="E27" s="206"/>
      <c r="F27" s="206"/>
    </row>
    <row r="28" spans="1:6">
      <c r="B28" s="205"/>
      <c r="D28" s="220"/>
      <c r="E28" s="206"/>
      <c r="F28" s="206"/>
    </row>
    <row r="29" spans="1:6" ht="24">
      <c r="A29" s="138" t="s">
        <v>533</v>
      </c>
      <c r="B29" s="226" t="s">
        <v>844</v>
      </c>
      <c r="C29" s="227"/>
      <c r="D29" s="228"/>
      <c r="E29" s="229"/>
      <c r="F29" s="229"/>
    </row>
    <row r="30" spans="1:6" ht="14.25">
      <c r="B30" s="230" t="s">
        <v>845</v>
      </c>
      <c r="C30" s="231" t="s">
        <v>68</v>
      </c>
      <c r="D30" s="232">
        <v>33</v>
      </c>
      <c r="E30" s="233"/>
      <c r="F30" s="139">
        <f>D30*E30</f>
        <v>0</v>
      </c>
    </row>
    <row r="31" spans="1:6">
      <c r="B31" s="223"/>
      <c r="D31" s="219"/>
    </row>
    <row r="32" spans="1:6" ht="24">
      <c r="A32" s="138" t="s">
        <v>576</v>
      </c>
      <c r="B32" s="226" t="s">
        <v>846</v>
      </c>
      <c r="C32" s="227"/>
      <c r="D32" s="228"/>
      <c r="E32" s="229"/>
      <c r="F32" s="229"/>
    </row>
    <row r="33" spans="1:7" ht="14.25">
      <c r="B33" s="230" t="s">
        <v>847</v>
      </c>
      <c r="C33" s="231" t="s">
        <v>68</v>
      </c>
      <c r="D33" s="232">
        <v>15</v>
      </c>
      <c r="E33" s="233"/>
      <c r="F33" s="139">
        <f>D33*E33</f>
        <v>0</v>
      </c>
    </row>
    <row r="34" spans="1:7" ht="14.25">
      <c r="B34" s="230" t="s">
        <v>848</v>
      </c>
      <c r="C34" s="231" t="s">
        <v>68</v>
      </c>
      <c r="D34" s="232">
        <v>25</v>
      </c>
      <c r="E34" s="233"/>
      <c r="F34" s="139">
        <f>D34*E34</f>
        <v>0</v>
      </c>
    </row>
    <row r="35" spans="1:7" ht="14.25">
      <c r="B35" s="230" t="s">
        <v>849</v>
      </c>
      <c r="C35" s="231" t="s">
        <v>68</v>
      </c>
      <c r="D35" s="232">
        <v>150</v>
      </c>
      <c r="E35" s="233"/>
      <c r="F35" s="139">
        <f>D35*E35</f>
        <v>0</v>
      </c>
    </row>
    <row r="36" spans="1:7" ht="14.25">
      <c r="B36" s="230" t="s">
        <v>850</v>
      </c>
      <c r="C36" s="231" t="s">
        <v>68</v>
      </c>
      <c r="D36" s="232">
        <v>180</v>
      </c>
      <c r="E36" s="233"/>
      <c r="F36" s="139">
        <f>D36*E36</f>
        <v>0</v>
      </c>
    </row>
    <row r="37" spans="1:7" ht="14.25">
      <c r="B37" s="234" t="s">
        <v>851</v>
      </c>
      <c r="C37" s="231" t="s">
        <v>68</v>
      </c>
      <c r="D37" s="232">
        <v>210</v>
      </c>
      <c r="E37" s="233"/>
      <c r="F37" s="139">
        <f>D37*E37</f>
        <v>0</v>
      </c>
    </row>
    <row r="38" spans="1:7">
      <c r="B38" s="223"/>
      <c r="D38" s="219"/>
      <c r="G38" s="235"/>
    </row>
    <row r="39" spans="1:7" ht="25.5">
      <c r="A39" s="138" t="s">
        <v>599</v>
      </c>
      <c r="B39" s="201" t="s">
        <v>852</v>
      </c>
      <c r="D39" s="219"/>
    </row>
    <row r="40" spans="1:7" ht="14.25">
      <c r="B40" s="230" t="s">
        <v>853</v>
      </c>
      <c r="C40" s="231" t="s">
        <v>68</v>
      </c>
      <c r="D40" s="232">
        <v>120</v>
      </c>
      <c r="E40" s="233"/>
      <c r="F40" s="139">
        <f t="shared" ref="F40:F47" si="1">D40*E40</f>
        <v>0</v>
      </c>
    </row>
    <row r="41" spans="1:7" ht="14.25">
      <c r="B41" s="230" t="s">
        <v>854</v>
      </c>
      <c r="C41" s="231" t="s">
        <v>68</v>
      </c>
      <c r="D41" s="232">
        <v>160</v>
      </c>
      <c r="E41" s="233"/>
      <c r="F41" s="139">
        <f t="shared" si="1"/>
        <v>0</v>
      </c>
    </row>
    <row r="42" spans="1:7" ht="14.25">
      <c r="B42" s="230" t="s">
        <v>855</v>
      </c>
      <c r="C42" s="231" t="s">
        <v>68</v>
      </c>
      <c r="D42" s="232">
        <v>480</v>
      </c>
      <c r="E42" s="233"/>
      <c r="F42" s="139">
        <f t="shared" si="1"/>
        <v>0</v>
      </c>
    </row>
    <row r="43" spans="1:7" ht="14.25">
      <c r="B43" s="230" t="s">
        <v>856</v>
      </c>
      <c r="C43" s="231" t="s">
        <v>68</v>
      </c>
      <c r="D43" s="232">
        <v>1990</v>
      </c>
      <c r="E43" s="233"/>
      <c r="F43" s="139">
        <f t="shared" si="1"/>
        <v>0</v>
      </c>
    </row>
    <row r="44" spans="1:7" ht="14.25">
      <c r="B44" s="230" t="s">
        <v>857</v>
      </c>
      <c r="C44" s="231" t="s">
        <v>68</v>
      </c>
      <c r="D44" s="232">
        <v>25</v>
      </c>
      <c r="E44" s="233"/>
      <c r="F44" s="139">
        <f>D44*E44</f>
        <v>0</v>
      </c>
    </row>
    <row r="45" spans="1:7" ht="14.25">
      <c r="B45" s="230" t="s">
        <v>858</v>
      </c>
      <c r="C45" s="231" t="s">
        <v>68</v>
      </c>
      <c r="D45" s="232">
        <v>350</v>
      </c>
      <c r="E45" s="233"/>
      <c r="F45" s="139">
        <f t="shared" si="1"/>
        <v>0</v>
      </c>
    </row>
    <row r="46" spans="1:7">
      <c r="B46" s="234" t="s">
        <v>859</v>
      </c>
      <c r="C46" s="231" t="s">
        <v>68</v>
      </c>
      <c r="D46" s="232">
        <v>880</v>
      </c>
      <c r="E46" s="233"/>
      <c r="F46" s="139">
        <f t="shared" si="1"/>
        <v>0</v>
      </c>
    </row>
    <row r="47" spans="1:7">
      <c r="B47" s="234" t="s">
        <v>860</v>
      </c>
      <c r="C47" s="231" t="s">
        <v>68</v>
      </c>
      <c r="D47" s="232">
        <v>950</v>
      </c>
      <c r="E47" s="233"/>
      <c r="F47" s="139">
        <f t="shared" si="1"/>
        <v>0</v>
      </c>
    </row>
    <row r="48" spans="1:7">
      <c r="B48" s="223"/>
      <c r="D48" s="219"/>
    </row>
    <row r="49" spans="1:7">
      <c r="B49" s="127" t="s">
        <v>861</v>
      </c>
      <c r="C49" s="124" t="s">
        <v>68</v>
      </c>
      <c r="D49" s="219">
        <v>330</v>
      </c>
      <c r="F49" s="139">
        <f>D49*E49</f>
        <v>0</v>
      </c>
    </row>
    <row r="50" spans="1:7">
      <c r="B50" s="127" t="s">
        <v>862</v>
      </c>
      <c r="C50" s="124" t="s">
        <v>68</v>
      </c>
      <c r="D50" s="219">
        <v>280</v>
      </c>
      <c r="F50" s="139">
        <f>D50*E50</f>
        <v>0</v>
      </c>
    </row>
    <row r="51" spans="1:7">
      <c r="B51" s="127" t="s">
        <v>863</v>
      </c>
      <c r="C51" s="124" t="s">
        <v>68</v>
      </c>
      <c r="D51" s="219">
        <v>300</v>
      </c>
      <c r="F51" s="139">
        <f>D51*E51</f>
        <v>0</v>
      </c>
    </row>
    <row r="52" spans="1:7" ht="14.25">
      <c r="B52" s="127" t="s">
        <v>864</v>
      </c>
      <c r="C52" s="124" t="s">
        <v>68</v>
      </c>
      <c r="D52" s="219">
        <v>80</v>
      </c>
      <c r="F52" s="139">
        <f>D52*E52</f>
        <v>0</v>
      </c>
    </row>
    <row r="53" spans="1:7">
      <c r="D53" s="219"/>
    </row>
    <row r="54" spans="1:7">
      <c r="A54" s="138" t="s">
        <v>600</v>
      </c>
      <c r="B54" s="223" t="s">
        <v>865</v>
      </c>
      <c r="D54" s="219"/>
    </row>
    <row r="55" spans="1:7">
      <c r="B55" s="223" t="s">
        <v>866</v>
      </c>
      <c r="D55" s="219"/>
    </row>
    <row r="56" spans="1:7" ht="14.25">
      <c r="B56" s="223" t="s">
        <v>867</v>
      </c>
      <c r="C56" s="124" t="s">
        <v>68</v>
      </c>
      <c r="D56" s="219">
        <v>460</v>
      </c>
      <c r="F56" s="139">
        <f>D56*E56</f>
        <v>0</v>
      </c>
    </row>
    <row r="57" spans="1:7" ht="14.25">
      <c r="B57" s="223" t="s">
        <v>868</v>
      </c>
      <c r="C57" s="124" t="s">
        <v>68</v>
      </c>
      <c r="D57" s="219">
        <v>520</v>
      </c>
      <c r="F57" s="139">
        <f>D57*E57</f>
        <v>0</v>
      </c>
    </row>
    <row r="58" spans="1:7">
      <c r="D58" s="219"/>
      <c r="G58" s="141"/>
    </row>
    <row r="59" spans="1:7">
      <c r="A59" s="138" t="s">
        <v>601</v>
      </c>
      <c r="B59" s="223" t="s">
        <v>865</v>
      </c>
      <c r="D59" s="219"/>
    </row>
    <row r="60" spans="1:7">
      <c r="B60" s="223" t="s">
        <v>869</v>
      </c>
      <c r="D60" s="219"/>
    </row>
    <row r="61" spans="1:7" ht="14.25">
      <c r="B61" s="223" t="s">
        <v>870</v>
      </c>
      <c r="C61" s="124" t="s">
        <v>68</v>
      </c>
      <c r="D61" s="219">
        <v>25</v>
      </c>
      <c r="F61" s="139">
        <f>D61*E61</f>
        <v>0</v>
      </c>
    </row>
    <row r="62" spans="1:7" ht="14.25">
      <c r="B62" s="223" t="s">
        <v>871</v>
      </c>
      <c r="C62" s="124" t="s">
        <v>68</v>
      </c>
      <c r="D62" s="219">
        <v>15</v>
      </c>
      <c r="F62" s="139">
        <f>D62*E62</f>
        <v>0</v>
      </c>
    </row>
    <row r="63" spans="1:7" ht="14.25">
      <c r="B63" s="223" t="s">
        <v>872</v>
      </c>
      <c r="C63" s="124" t="s">
        <v>68</v>
      </c>
      <c r="D63" s="219">
        <v>15</v>
      </c>
      <c r="F63" s="139">
        <f>D63*E63</f>
        <v>0</v>
      </c>
    </row>
    <row r="64" spans="1:7">
      <c r="B64" s="223"/>
      <c r="D64" s="219"/>
    </row>
    <row r="65" spans="1:6">
      <c r="A65" s="138" t="s">
        <v>602</v>
      </c>
      <c r="B65" s="223" t="s">
        <v>873</v>
      </c>
      <c r="D65" s="219"/>
    </row>
    <row r="66" spans="1:6">
      <c r="B66" s="223" t="s">
        <v>874</v>
      </c>
      <c r="D66" s="219"/>
    </row>
    <row r="67" spans="1:6">
      <c r="B67" s="223" t="s">
        <v>875</v>
      </c>
      <c r="D67" s="219"/>
    </row>
    <row r="68" spans="1:6">
      <c r="B68" s="223" t="s">
        <v>876</v>
      </c>
      <c r="C68" s="124" t="s">
        <v>68</v>
      </c>
      <c r="D68" s="219">
        <v>6</v>
      </c>
      <c r="F68" s="139">
        <f t="shared" ref="F68:F73" si="2">D68*E68</f>
        <v>0</v>
      </c>
    </row>
    <row r="69" spans="1:6">
      <c r="B69" s="223" t="s">
        <v>877</v>
      </c>
      <c r="C69" s="124" t="s">
        <v>68</v>
      </c>
      <c r="D69" s="219">
        <v>9</v>
      </c>
      <c r="F69" s="139">
        <f t="shared" si="2"/>
        <v>0</v>
      </c>
    </row>
    <row r="70" spans="1:6">
      <c r="B70" s="223" t="s">
        <v>878</v>
      </c>
      <c r="C70" s="124" t="s">
        <v>68</v>
      </c>
      <c r="D70" s="219">
        <v>28</v>
      </c>
      <c r="F70" s="139">
        <f t="shared" si="2"/>
        <v>0</v>
      </c>
    </row>
    <row r="71" spans="1:6">
      <c r="B71" s="223" t="s">
        <v>879</v>
      </c>
      <c r="C71" s="124" t="s">
        <v>68</v>
      </c>
      <c r="D71" s="219">
        <v>60</v>
      </c>
      <c r="F71" s="139">
        <f t="shared" si="2"/>
        <v>0</v>
      </c>
    </row>
    <row r="72" spans="1:6">
      <c r="B72" s="223" t="s">
        <v>880</v>
      </c>
      <c r="C72" s="124" t="s">
        <v>68</v>
      </c>
      <c r="D72" s="219">
        <v>90</v>
      </c>
      <c r="F72" s="139">
        <f t="shared" si="2"/>
        <v>0</v>
      </c>
    </row>
    <row r="73" spans="1:6">
      <c r="B73" s="223" t="s">
        <v>881</v>
      </c>
      <c r="C73" s="124" t="s">
        <v>68</v>
      </c>
      <c r="D73" s="219">
        <v>12</v>
      </c>
      <c r="F73" s="139">
        <f t="shared" si="2"/>
        <v>0</v>
      </c>
    </row>
    <row r="74" spans="1:6">
      <c r="B74" s="223" t="s">
        <v>588</v>
      </c>
      <c r="D74" s="219"/>
    </row>
    <row r="75" spans="1:6">
      <c r="B75" s="223" t="s">
        <v>882</v>
      </c>
      <c r="D75" s="219"/>
    </row>
    <row r="76" spans="1:6">
      <c r="B76" s="223"/>
      <c r="D76" s="219"/>
    </row>
    <row r="77" spans="1:6">
      <c r="A77" s="138" t="s">
        <v>603</v>
      </c>
      <c r="B77" s="223" t="s">
        <v>873</v>
      </c>
      <c r="D77" s="219"/>
    </row>
    <row r="78" spans="1:6">
      <c r="B78" s="223" t="s">
        <v>883</v>
      </c>
      <c r="D78" s="219"/>
    </row>
    <row r="79" spans="1:6">
      <c r="B79" s="223" t="s">
        <v>884</v>
      </c>
      <c r="D79" s="219"/>
    </row>
    <row r="80" spans="1:6">
      <c r="B80" s="223" t="s">
        <v>885</v>
      </c>
      <c r="D80" s="219"/>
    </row>
    <row r="81" spans="1:6">
      <c r="B81" s="223" t="s">
        <v>880</v>
      </c>
      <c r="C81" s="124" t="s">
        <v>68</v>
      </c>
      <c r="D81" s="219">
        <v>15</v>
      </c>
      <c r="F81" s="139">
        <f t="shared" ref="F81" si="3">D81*E81</f>
        <v>0</v>
      </c>
    </row>
    <row r="82" spans="1:6">
      <c r="B82" s="223"/>
      <c r="D82" s="219"/>
    </row>
    <row r="83" spans="1:6" ht="48">
      <c r="A83" s="138" t="s">
        <v>604</v>
      </c>
      <c r="B83" s="236" t="s">
        <v>886</v>
      </c>
      <c r="C83" s="227" t="s">
        <v>68</v>
      </c>
      <c r="D83" s="793">
        <v>7</v>
      </c>
      <c r="E83" s="229"/>
      <c r="F83" s="1182">
        <f>D83*E83</f>
        <v>0</v>
      </c>
    </row>
    <row r="84" spans="1:6">
      <c r="A84" s="141"/>
      <c r="B84" s="238" t="s">
        <v>887</v>
      </c>
      <c r="C84" s="227"/>
      <c r="D84" s="237"/>
      <c r="E84" s="229"/>
      <c r="F84" s="229"/>
    </row>
    <row r="85" spans="1:6">
      <c r="B85" s="239" t="s">
        <v>888</v>
      </c>
      <c r="C85" s="227"/>
      <c r="D85" s="237"/>
      <c r="E85" s="229"/>
      <c r="F85" s="229"/>
    </row>
    <row r="86" spans="1:6">
      <c r="B86" s="240" t="s">
        <v>640</v>
      </c>
      <c r="D86" s="219"/>
    </row>
    <row r="87" spans="1:6">
      <c r="B87" s="240" t="s">
        <v>889</v>
      </c>
      <c r="D87" s="219"/>
    </row>
    <row r="88" spans="1:6">
      <c r="B88" s="240"/>
      <c r="D88" s="219"/>
    </row>
    <row r="89" spans="1:6" ht="25.5">
      <c r="A89" s="138" t="s">
        <v>801</v>
      </c>
      <c r="B89" s="223" t="s">
        <v>890</v>
      </c>
      <c r="C89" s="124" t="s">
        <v>725</v>
      </c>
      <c r="D89" s="219">
        <v>9</v>
      </c>
      <c r="F89" s="139">
        <f>D89*E89</f>
        <v>0</v>
      </c>
    </row>
    <row r="90" spans="1:6">
      <c r="B90" s="223"/>
      <c r="D90" s="219"/>
    </row>
    <row r="91" spans="1:6" ht="34.5" customHeight="1">
      <c r="A91" s="138" t="s">
        <v>605</v>
      </c>
      <c r="B91" s="223" t="s">
        <v>891</v>
      </c>
      <c r="D91" s="219"/>
    </row>
    <row r="92" spans="1:6">
      <c r="B92" s="223" t="s">
        <v>892</v>
      </c>
      <c r="C92" s="124" t="s">
        <v>68</v>
      </c>
      <c r="D92" s="219">
        <v>800</v>
      </c>
      <c r="F92" s="139">
        <f>D92*E92</f>
        <v>0</v>
      </c>
    </row>
    <row r="93" spans="1:6">
      <c r="B93" s="223" t="s">
        <v>893</v>
      </c>
      <c r="C93" s="124" t="s">
        <v>68</v>
      </c>
      <c r="D93" s="219">
        <v>1100</v>
      </c>
      <c r="F93" s="139">
        <f>D93*E93</f>
        <v>0</v>
      </c>
    </row>
    <row r="94" spans="1:6">
      <c r="B94" s="223" t="s">
        <v>894</v>
      </c>
      <c r="C94" s="124" t="s">
        <v>68</v>
      </c>
      <c r="D94" s="219">
        <v>30</v>
      </c>
      <c r="F94" s="139">
        <f>D94*E94</f>
        <v>0</v>
      </c>
    </row>
    <row r="95" spans="1:6">
      <c r="B95" s="223" t="s">
        <v>895</v>
      </c>
      <c r="C95" s="124" t="s">
        <v>68</v>
      </c>
      <c r="D95" s="219">
        <v>15</v>
      </c>
      <c r="F95" s="139">
        <f>D95*E95</f>
        <v>0</v>
      </c>
    </row>
    <row r="96" spans="1:6">
      <c r="B96" s="223"/>
      <c r="D96" s="219"/>
    </row>
    <row r="97" spans="1:6" ht="18" customHeight="1">
      <c r="A97" s="138" t="s">
        <v>606</v>
      </c>
      <c r="B97" s="223" t="s">
        <v>896</v>
      </c>
      <c r="C97" s="124" t="s">
        <v>132</v>
      </c>
      <c r="D97" s="219">
        <v>5</v>
      </c>
      <c r="F97" s="139">
        <f>D97*E97</f>
        <v>0</v>
      </c>
    </row>
    <row r="98" spans="1:6" ht="25.5">
      <c r="B98" s="223" t="s">
        <v>897</v>
      </c>
      <c r="D98" s="219"/>
    </row>
    <row r="99" spans="1:6">
      <c r="B99" s="223" t="s">
        <v>898</v>
      </c>
      <c r="C99" s="141"/>
      <c r="E99" s="141"/>
      <c r="F99" s="141"/>
    </row>
    <row r="100" spans="1:6">
      <c r="B100" s="223"/>
      <c r="D100" s="219"/>
    </row>
    <row r="101" spans="1:6">
      <c r="A101" s="138" t="s">
        <v>607</v>
      </c>
      <c r="B101" s="223" t="s">
        <v>899</v>
      </c>
      <c r="D101" s="219"/>
    </row>
    <row r="102" spans="1:6">
      <c r="B102" s="223" t="s">
        <v>900</v>
      </c>
      <c r="C102" s="124" t="s">
        <v>114</v>
      </c>
      <c r="D102" s="219">
        <v>2</v>
      </c>
      <c r="F102" s="139">
        <f>D102*E102</f>
        <v>0</v>
      </c>
    </row>
    <row r="103" spans="1:6">
      <c r="B103" s="223" t="s">
        <v>901</v>
      </c>
      <c r="C103" s="124" t="s">
        <v>114</v>
      </c>
      <c r="D103" s="219">
        <v>3</v>
      </c>
      <c r="F103" s="139">
        <f>D103*E103</f>
        <v>0</v>
      </c>
    </row>
    <row r="104" spans="1:6">
      <c r="B104" s="223"/>
      <c r="D104" s="219"/>
    </row>
    <row r="105" spans="1:6">
      <c r="A105" s="138" t="s">
        <v>608</v>
      </c>
      <c r="B105" s="223" t="s">
        <v>902</v>
      </c>
      <c r="C105" s="124" t="s">
        <v>727</v>
      </c>
      <c r="D105" s="219">
        <v>1</v>
      </c>
      <c r="F105" s="139">
        <f>D105*E105</f>
        <v>0</v>
      </c>
    </row>
    <row r="106" spans="1:6">
      <c r="B106" s="223" t="s">
        <v>903</v>
      </c>
      <c r="D106" s="219"/>
    </row>
    <row r="107" spans="1:6">
      <c r="B107" s="223"/>
      <c r="D107" s="219"/>
    </row>
    <row r="108" spans="1:6">
      <c r="A108" s="138" t="s">
        <v>609</v>
      </c>
      <c r="B108" s="223" t="s">
        <v>904</v>
      </c>
      <c r="C108" s="124" t="s">
        <v>727</v>
      </c>
      <c r="D108" s="124">
        <v>1</v>
      </c>
      <c r="F108" s="139">
        <f>D108*E108</f>
        <v>0</v>
      </c>
    </row>
    <row r="109" spans="1:6">
      <c r="B109" s="223"/>
      <c r="D109" s="219"/>
    </row>
    <row r="110" spans="1:6" ht="13.5" thickBot="1">
      <c r="A110" s="173"/>
      <c r="B110" s="241"/>
      <c r="C110" s="203"/>
      <c r="D110" s="242"/>
      <c r="E110" s="243"/>
      <c r="F110" s="243"/>
    </row>
    <row r="111" spans="1:6">
      <c r="B111" s="218" t="s">
        <v>905</v>
      </c>
      <c r="C111" s="186"/>
      <c r="D111" s="219"/>
      <c r="E111" s="181"/>
      <c r="F111" s="181">
        <f>SUM(F7:F110)</f>
        <v>0</v>
      </c>
    </row>
    <row r="112" spans="1:6">
      <c r="A112" s="141"/>
      <c r="B112" s="223"/>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rowBreaks count="1" manualBreakCount="1">
    <brk id="54" max="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G155"/>
  <sheetViews>
    <sheetView view="pageBreakPreview" zoomScaleNormal="100" zoomScaleSheetLayoutView="100" workbookViewId="0">
      <selection activeCell="F146" sqref="F146"/>
    </sheetView>
  </sheetViews>
  <sheetFormatPr defaultRowHeight="12.75"/>
  <cols>
    <col min="1" max="1" width="6.7109375" style="138" customWidth="1"/>
    <col min="2" max="2" width="50.7109375" style="217"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6" s="137" customFormat="1" ht="12.75" customHeight="1">
      <c r="A1" s="133" t="s">
        <v>630</v>
      </c>
      <c r="B1" s="216" t="s">
        <v>368</v>
      </c>
      <c r="C1" s="135" t="s">
        <v>631</v>
      </c>
      <c r="D1" s="135" t="s">
        <v>632</v>
      </c>
      <c r="E1" s="135" t="s">
        <v>633</v>
      </c>
      <c r="F1" s="136" t="s">
        <v>634</v>
      </c>
    </row>
    <row r="2" spans="1:6" s="137" customFormat="1">
      <c r="A2" s="138"/>
      <c r="B2" s="217"/>
      <c r="C2" s="124"/>
      <c r="D2" s="124"/>
      <c r="E2" s="139"/>
      <c r="F2" s="139"/>
    </row>
    <row r="3" spans="1:6">
      <c r="A3" s="140" t="s">
        <v>576</v>
      </c>
      <c r="B3" s="218" t="s">
        <v>906</v>
      </c>
    </row>
    <row r="4" spans="1:6">
      <c r="A4" s="140"/>
      <c r="B4" s="218"/>
    </row>
    <row r="5" spans="1:6">
      <c r="B5" s="218"/>
    </row>
    <row r="6" spans="1:6" ht="63.75">
      <c r="A6" s="138" t="s">
        <v>374</v>
      </c>
      <c r="B6" s="244" t="s">
        <v>907</v>
      </c>
    </row>
    <row r="7" spans="1:6">
      <c r="B7" s="236" t="s">
        <v>908</v>
      </c>
      <c r="C7" s="245" t="s">
        <v>114</v>
      </c>
      <c r="D7" s="245">
        <v>1</v>
      </c>
      <c r="E7" s="246"/>
      <c r="F7" s="246"/>
    </row>
    <row r="8" spans="1:6">
      <c r="B8" s="236" t="s">
        <v>909</v>
      </c>
      <c r="C8" s="245" t="s">
        <v>114</v>
      </c>
      <c r="D8" s="245">
        <v>1</v>
      </c>
      <c r="E8" s="246"/>
      <c r="F8" s="246"/>
    </row>
    <row r="9" spans="1:6">
      <c r="B9" s="247" t="s">
        <v>910</v>
      </c>
      <c r="C9" s="248" t="s">
        <v>114</v>
      </c>
      <c r="D9" s="248">
        <v>1</v>
      </c>
      <c r="E9" s="794"/>
      <c r="F9" s="246"/>
    </row>
    <row r="10" spans="1:6">
      <c r="B10" s="249"/>
      <c r="C10" s="245" t="s">
        <v>727</v>
      </c>
      <c r="D10" s="245">
        <v>6</v>
      </c>
      <c r="E10" s="246"/>
      <c r="F10" s="246">
        <f>D10*E10</f>
        <v>0</v>
      </c>
    </row>
    <row r="11" spans="1:6">
      <c r="B11" s="240" t="s">
        <v>640</v>
      </c>
    </row>
    <row r="12" spans="1:6">
      <c r="B12" s="240" t="s">
        <v>889</v>
      </c>
    </row>
    <row r="13" spans="1:6">
      <c r="B13" s="240"/>
    </row>
    <row r="14" spans="1:6" ht="68.25" customHeight="1">
      <c r="A14" s="138" t="s">
        <v>421</v>
      </c>
      <c r="B14" s="244" t="s">
        <v>907</v>
      </c>
    </row>
    <row r="15" spans="1:6">
      <c r="B15" s="236" t="s">
        <v>908</v>
      </c>
      <c r="C15" s="245" t="s">
        <v>114</v>
      </c>
      <c r="D15" s="245">
        <v>1</v>
      </c>
      <c r="E15" s="246"/>
      <c r="F15" s="246"/>
    </row>
    <row r="16" spans="1:6">
      <c r="B16" s="236" t="s">
        <v>909</v>
      </c>
      <c r="C16" s="245" t="s">
        <v>114</v>
      </c>
      <c r="D16" s="245">
        <v>2</v>
      </c>
      <c r="E16" s="246"/>
      <c r="F16" s="246"/>
    </row>
    <row r="17" spans="1:6">
      <c r="B17" s="247" t="s">
        <v>910</v>
      </c>
      <c r="C17" s="248" t="s">
        <v>114</v>
      </c>
      <c r="D17" s="248">
        <v>1</v>
      </c>
      <c r="E17" s="794"/>
      <c r="F17" s="246"/>
    </row>
    <row r="18" spans="1:6">
      <c r="B18" s="249"/>
      <c r="C18" s="245" t="s">
        <v>727</v>
      </c>
      <c r="D18" s="245">
        <v>6</v>
      </c>
      <c r="E18" s="246"/>
      <c r="F18" s="246">
        <f>D18*E18</f>
        <v>0</v>
      </c>
    </row>
    <row r="19" spans="1:6">
      <c r="B19" s="240" t="s">
        <v>640</v>
      </c>
    </row>
    <row r="20" spans="1:6">
      <c r="B20" s="240" t="s">
        <v>889</v>
      </c>
    </row>
    <row r="21" spans="1:6">
      <c r="B21" s="240"/>
    </row>
    <row r="22" spans="1:6" ht="68.25" customHeight="1">
      <c r="A22" s="138" t="s">
        <v>468</v>
      </c>
      <c r="B22" s="244" t="s">
        <v>907</v>
      </c>
    </row>
    <row r="23" spans="1:6">
      <c r="B23" s="236" t="s">
        <v>908</v>
      </c>
      <c r="C23" s="245" t="s">
        <v>114</v>
      </c>
      <c r="D23" s="245">
        <v>1</v>
      </c>
      <c r="E23" s="246"/>
      <c r="F23" s="246"/>
    </row>
    <row r="24" spans="1:6">
      <c r="B24" s="236" t="s">
        <v>909</v>
      </c>
      <c r="C24" s="245" t="s">
        <v>114</v>
      </c>
      <c r="D24" s="245">
        <v>3</v>
      </c>
      <c r="E24" s="246"/>
      <c r="F24" s="246"/>
    </row>
    <row r="25" spans="1:6">
      <c r="B25" s="247" t="s">
        <v>910</v>
      </c>
      <c r="C25" s="248" t="s">
        <v>114</v>
      </c>
      <c r="D25" s="248">
        <v>1</v>
      </c>
      <c r="E25" s="794"/>
      <c r="F25" s="246"/>
    </row>
    <row r="26" spans="1:6">
      <c r="B26" s="249"/>
      <c r="C26" s="245" t="s">
        <v>727</v>
      </c>
      <c r="D26" s="245">
        <v>2</v>
      </c>
      <c r="E26" s="246"/>
      <c r="F26" s="246">
        <f>D26*E26</f>
        <v>0</v>
      </c>
    </row>
    <row r="27" spans="1:6">
      <c r="B27" s="240" t="s">
        <v>640</v>
      </c>
    </row>
    <row r="28" spans="1:6">
      <c r="B28" s="240" t="s">
        <v>889</v>
      </c>
    </row>
    <row r="29" spans="1:6">
      <c r="B29" s="240"/>
    </row>
    <row r="30" spans="1:6" ht="68.25" customHeight="1">
      <c r="A30" s="138" t="s">
        <v>533</v>
      </c>
      <c r="B30" s="244" t="s">
        <v>911</v>
      </c>
    </row>
    <row r="31" spans="1:6">
      <c r="B31" s="236" t="s">
        <v>908</v>
      </c>
      <c r="C31" s="245" t="s">
        <v>114</v>
      </c>
      <c r="D31" s="245">
        <v>1</v>
      </c>
      <c r="E31" s="246"/>
      <c r="F31" s="246"/>
    </row>
    <row r="32" spans="1:6">
      <c r="B32" s="236" t="s">
        <v>912</v>
      </c>
      <c r="C32" s="245" t="s">
        <v>114</v>
      </c>
      <c r="D32" s="245">
        <v>1</v>
      </c>
      <c r="E32" s="246"/>
      <c r="F32" s="246"/>
    </row>
    <row r="33" spans="1:6">
      <c r="B33" s="247" t="s">
        <v>910</v>
      </c>
      <c r="C33" s="248" t="s">
        <v>114</v>
      </c>
      <c r="D33" s="248">
        <v>1</v>
      </c>
      <c r="E33" s="794"/>
      <c r="F33" s="246"/>
    </row>
    <row r="34" spans="1:6">
      <c r="B34" s="249"/>
      <c r="C34" s="245" t="s">
        <v>727</v>
      </c>
      <c r="D34" s="245">
        <v>6</v>
      </c>
      <c r="E34" s="246"/>
      <c r="F34" s="246">
        <f>D34*E34</f>
        <v>0</v>
      </c>
    </row>
    <row r="35" spans="1:6">
      <c r="B35" s="240" t="s">
        <v>640</v>
      </c>
    </row>
    <row r="36" spans="1:6">
      <c r="B36" s="240" t="s">
        <v>889</v>
      </c>
    </row>
    <row r="37" spans="1:6">
      <c r="B37" s="240"/>
    </row>
    <row r="38" spans="1:6" ht="66" customHeight="1">
      <c r="A38" s="138" t="s">
        <v>576</v>
      </c>
      <c r="B38" s="244" t="s">
        <v>911</v>
      </c>
    </row>
    <row r="39" spans="1:6">
      <c r="B39" s="236" t="s">
        <v>908</v>
      </c>
      <c r="C39" s="245" t="s">
        <v>114</v>
      </c>
      <c r="D39" s="245">
        <v>1</v>
      </c>
      <c r="E39" s="246"/>
      <c r="F39" s="246"/>
    </row>
    <row r="40" spans="1:6">
      <c r="B40" s="236" t="s">
        <v>912</v>
      </c>
      <c r="C40" s="245" t="s">
        <v>114</v>
      </c>
      <c r="D40" s="245">
        <v>2</v>
      </c>
      <c r="E40" s="246"/>
      <c r="F40" s="246"/>
    </row>
    <row r="41" spans="1:6">
      <c r="B41" s="247" t="s">
        <v>910</v>
      </c>
      <c r="C41" s="248" t="s">
        <v>114</v>
      </c>
      <c r="D41" s="248">
        <v>1</v>
      </c>
      <c r="E41" s="794"/>
      <c r="F41" s="246"/>
    </row>
    <row r="42" spans="1:6">
      <c r="B42" s="249"/>
      <c r="C42" s="245" t="s">
        <v>727</v>
      </c>
      <c r="D42" s="245">
        <v>6</v>
      </c>
      <c r="E42" s="246"/>
      <c r="F42" s="246">
        <f>D42*E42</f>
        <v>0</v>
      </c>
    </row>
    <row r="43" spans="1:6">
      <c r="B43" s="240" t="s">
        <v>640</v>
      </c>
    </row>
    <row r="44" spans="1:6">
      <c r="B44" s="240" t="s">
        <v>889</v>
      </c>
    </row>
    <row r="45" spans="1:6">
      <c r="B45" s="240"/>
    </row>
    <row r="46" spans="1:6" ht="67.5" customHeight="1">
      <c r="A46" s="138" t="s">
        <v>599</v>
      </c>
      <c r="B46" s="427" t="s">
        <v>911</v>
      </c>
    </row>
    <row r="47" spans="1:6">
      <c r="B47" s="236" t="s">
        <v>908</v>
      </c>
      <c r="C47" s="245" t="s">
        <v>114</v>
      </c>
      <c r="D47" s="245">
        <v>1</v>
      </c>
      <c r="E47" s="246"/>
      <c r="F47" s="246"/>
    </row>
    <row r="48" spans="1:6">
      <c r="B48" s="236" t="s">
        <v>912</v>
      </c>
      <c r="C48" s="245" t="s">
        <v>114</v>
      </c>
      <c r="D48" s="245">
        <v>3</v>
      </c>
      <c r="E48" s="246"/>
      <c r="F48" s="246"/>
    </row>
    <row r="49" spans="1:7">
      <c r="B49" s="247" t="s">
        <v>910</v>
      </c>
      <c r="C49" s="248" t="s">
        <v>114</v>
      </c>
      <c r="D49" s="248">
        <v>1</v>
      </c>
      <c r="E49" s="794"/>
      <c r="F49" s="246"/>
    </row>
    <row r="50" spans="1:7">
      <c r="B50" s="249"/>
      <c r="C50" s="245" t="s">
        <v>727</v>
      </c>
      <c r="D50" s="245">
        <v>1</v>
      </c>
      <c r="E50" s="246"/>
      <c r="F50" s="246">
        <f>D50*E50</f>
        <v>0</v>
      </c>
    </row>
    <row r="51" spans="1:7">
      <c r="B51" s="240" t="s">
        <v>640</v>
      </c>
    </row>
    <row r="52" spans="1:7">
      <c r="B52" s="240" t="s">
        <v>889</v>
      </c>
    </row>
    <row r="53" spans="1:7">
      <c r="B53" s="240"/>
    </row>
    <row r="54" spans="1:7" ht="63.75">
      <c r="A54" s="138" t="s">
        <v>600</v>
      </c>
      <c r="B54" s="244" t="s">
        <v>913</v>
      </c>
      <c r="C54" s="124" t="s">
        <v>114</v>
      </c>
      <c r="D54" s="124">
        <v>4</v>
      </c>
      <c r="F54" s="139">
        <f>D54*E54</f>
        <v>0</v>
      </c>
    </row>
    <row r="55" spans="1:7">
      <c r="B55" s="240" t="s">
        <v>640</v>
      </c>
    </row>
    <row r="56" spans="1:7">
      <c r="B56" s="240" t="s">
        <v>889</v>
      </c>
    </row>
    <row r="57" spans="1:7">
      <c r="B57" s="240"/>
    </row>
    <row r="58" spans="1:7" ht="67.5" customHeight="1">
      <c r="A58" s="138" t="s">
        <v>601</v>
      </c>
      <c r="B58" s="244" t="s">
        <v>914</v>
      </c>
      <c r="C58" s="124" t="s">
        <v>114</v>
      </c>
      <c r="D58" s="124">
        <v>2</v>
      </c>
      <c r="F58" s="139">
        <f>D58*E58</f>
        <v>0</v>
      </c>
    </row>
    <row r="59" spans="1:7">
      <c r="B59" s="240" t="s">
        <v>640</v>
      </c>
    </row>
    <row r="60" spans="1:7">
      <c r="B60" s="240" t="s">
        <v>889</v>
      </c>
    </row>
    <row r="61" spans="1:7">
      <c r="B61" s="240"/>
    </row>
    <row r="62" spans="1:7" ht="51" customHeight="1">
      <c r="A62" s="213" t="s">
        <v>602</v>
      </c>
      <c r="B62" s="250" t="s">
        <v>915</v>
      </c>
      <c r="C62" s="245"/>
      <c r="D62" s="245"/>
      <c r="E62" s="246"/>
      <c r="F62" s="246"/>
      <c r="G62" s="251"/>
    </row>
    <row r="63" spans="1:7">
      <c r="A63" s="213"/>
      <c r="B63" s="236" t="s">
        <v>916</v>
      </c>
      <c r="C63" s="245" t="s">
        <v>114</v>
      </c>
      <c r="D63" s="245">
        <v>1</v>
      </c>
      <c r="E63" s="246"/>
      <c r="F63" s="246"/>
      <c r="G63" s="251"/>
    </row>
    <row r="64" spans="1:7">
      <c r="A64" s="213"/>
      <c r="B64" s="236" t="s">
        <v>917</v>
      </c>
      <c r="C64" s="245" t="s">
        <v>114</v>
      </c>
      <c r="D64" s="245">
        <v>1</v>
      </c>
      <c r="E64" s="246"/>
      <c r="F64" s="246"/>
      <c r="G64" s="251"/>
    </row>
    <row r="65" spans="1:7">
      <c r="A65" s="213"/>
      <c r="B65" s="247" t="s">
        <v>918</v>
      </c>
      <c r="C65" s="248" t="s">
        <v>114</v>
      </c>
      <c r="D65" s="248">
        <v>1</v>
      </c>
      <c r="E65" s="794"/>
      <c r="F65" s="246"/>
      <c r="G65" s="251"/>
    </row>
    <row r="66" spans="1:7">
      <c r="A66" s="213"/>
      <c r="B66" s="249"/>
      <c r="C66" s="245" t="s">
        <v>727</v>
      </c>
      <c r="D66" s="245">
        <v>53</v>
      </c>
      <c r="E66" s="246"/>
      <c r="F66" s="246">
        <f>D66*E66</f>
        <v>0</v>
      </c>
      <c r="G66" s="251"/>
    </row>
    <row r="67" spans="1:7">
      <c r="A67" s="213"/>
      <c r="B67" s="249"/>
      <c r="C67" s="245"/>
      <c r="D67" s="245"/>
      <c r="E67" s="246"/>
      <c r="F67" s="246"/>
      <c r="G67" s="251"/>
    </row>
    <row r="68" spans="1:7" ht="54.75" customHeight="1">
      <c r="A68" s="213" t="s">
        <v>603</v>
      </c>
      <c r="B68" s="250" t="s">
        <v>919</v>
      </c>
      <c r="C68" s="245"/>
      <c r="D68" s="245"/>
      <c r="E68" s="246"/>
      <c r="F68" s="246"/>
      <c r="G68" s="251"/>
    </row>
    <row r="69" spans="1:7">
      <c r="A69" s="213"/>
      <c r="B69" s="236" t="s">
        <v>920</v>
      </c>
      <c r="C69" s="245" t="s">
        <v>114</v>
      </c>
      <c r="D69" s="245">
        <v>1</v>
      </c>
      <c r="E69" s="246"/>
      <c r="F69" s="246"/>
      <c r="G69" s="251"/>
    </row>
    <row r="70" spans="1:7">
      <c r="A70" s="213"/>
      <c r="B70" s="236" t="s">
        <v>917</v>
      </c>
      <c r="C70" s="245" t="s">
        <v>114</v>
      </c>
      <c r="D70" s="245">
        <v>2</v>
      </c>
      <c r="E70" s="246"/>
      <c r="F70" s="246"/>
      <c r="G70" s="251"/>
    </row>
    <row r="71" spans="1:7">
      <c r="A71" s="213"/>
      <c r="B71" s="247" t="s">
        <v>918</v>
      </c>
      <c r="C71" s="248" t="s">
        <v>114</v>
      </c>
      <c r="D71" s="248">
        <v>1</v>
      </c>
      <c r="E71" s="794"/>
      <c r="F71" s="246"/>
      <c r="G71" s="251"/>
    </row>
    <row r="72" spans="1:7">
      <c r="A72" s="213"/>
      <c r="B72" s="249"/>
      <c r="C72" s="245" t="s">
        <v>727</v>
      </c>
      <c r="D72" s="245">
        <v>23</v>
      </c>
      <c r="E72" s="246"/>
      <c r="F72" s="246">
        <f>D72*E72</f>
        <v>0</v>
      </c>
      <c r="G72" s="251"/>
    </row>
    <row r="73" spans="1:7">
      <c r="B73" s="240" t="s">
        <v>640</v>
      </c>
    </row>
    <row r="74" spans="1:7">
      <c r="B74" s="240" t="s">
        <v>889</v>
      </c>
    </row>
    <row r="76" spans="1:7" ht="51" customHeight="1">
      <c r="A76" s="213" t="s">
        <v>604</v>
      </c>
      <c r="B76" s="250" t="s">
        <v>921</v>
      </c>
      <c r="C76" s="245" t="s">
        <v>114</v>
      </c>
      <c r="D76" s="245">
        <v>14</v>
      </c>
      <c r="E76" s="246"/>
      <c r="F76" s="246">
        <f>D76*E76</f>
        <v>0</v>
      </c>
    </row>
    <row r="77" spans="1:7">
      <c r="B77" s="240" t="s">
        <v>640</v>
      </c>
    </row>
    <row r="78" spans="1:7">
      <c r="B78" s="240" t="s">
        <v>889</v>
      </c>
    </row>
    <row r="80" spans="1:7" ht="48">
      <c r="A80" s="213" t="s">
        <v>801</v>
      </c>
      <c r="B80" s="250" t="s">
        <v>922</v>
      </c>
      <c r="C80" s="245" t="s">
        <v>114</v>
      </c>
      <c r="D80" s="245">
        <v>37</v>
      </c>
      <c r="E80" s="246"/>
      <c r="F80" s="246">
        <f>D80*E80</f>
        <v>0</v>
      </c>
    </row>
    <row r="81" spans="1:7">
      <c r="B81" s="240" t="s">
        <v>640</v>
      </c>
    </row>
    <row r="82" spans="1:7">
      <c r="B82" s="240" t="s">
        <v>889</v>
      </c>
    </row>
    <row r="83" spans="1:7">
      <c r="B83" s="240"/>
    </row>
    <row r="84" spans="1:7" ht="52.5" customHeight="1">
      <c r="A84" s="213" t="s">
        <v>605</v>
      </c>
      <c r="B84" s="250" t="s">
        <v>923</v>
      </c>
      <c r="C84" s="245" t="s">
        <v>114</v>
      </c>
      <c r="D84" s="245">
        <v>4</v>
      </c>
      <c r="E84" s="246"/>
      <c r="F84" s="246">
        <f>D84*E84</f>
        <v>0</v>
      </c>
    </row>
    <row r="85" spans="1:7">
      <c r="B85" s="240" t="s">
        <v>640</v>
      </c>
    </row>
    <row r="86" spans="1:7">
      <c r="B86" s="240" t="s">
        <v>889</v>
      </c>
    </row>
    <row r="87" spans="1:7">
      <c r="B87" s="240"/>
    </row>
    <row r="88" spans="1:7" ht="51.75" customHeight="1">
      <c r="A88" s="213" t="s">
        <v>606</v>
      </c>
      <c r="B88" s="250" t="s">
        <v>924</v>
      </c>
      <c r="C88" s="245" t="s">
        <v>114</v>
      </c>
      <c r="D88" s="245">
        <v>2</v>
      </c>
      <c r="E88" s="246"/>
      <c r="F88" s="246">
        <f>D88*E88</f>
        <v>0</v>
      </c>
    </row>
    <row r="89" spans="1:7">
      <c r="B89" s="240" t="s">
        <v>640</v>
      </c>
    </row>
    <row r="90" spans="1:7">
      <c r="B90" s="240" t="s">
        <v>889</v>
      </c>
    </row>
    <row r="91" spans="1:7">
      <c r="B91" s="240"/>
    </row>
    <row r="92" spans="1:7" ht="25.5">
      <c r="A92" s="138" t="s">
        <v>607</v>
      </c>
      <c r="B92" s="223" t="s">
        <v>925</v>
      </c>
    </row>
    <row r="93" spans="1:7">
      <c r="B93" s="223" t="s">
        <v>926</v>
      </c>
      <c r="C93" s="124" t="s">
        <v>114</v>
      </c>
      <c r="D93" s="124">
        <v>1</v>
      </c>
    </row>
    <row r="94" spans="1:7">
      <c r="B94" s="223" t="s">
        <v>927</v>
      </c>
      <c r="C94" s="124" t="s">
        <v>114</v>
      </c>
      <c r="D94" s="124">
        <v>1</v>
      </c>
      <c r="G94" s="141"/>
    </row>
    <row r="95" spans="1:7">
      <c r="B95" s="252" t="s">
        <v>918</v>
      </c>
      <c r="C95" s="253" t="s">
        <v>114</v>
      </c>
      <c r="D95" s="253">
        <v>1</v>
      </c>
      <c r="E95" s="306"/>
    </row>
    <row r="96" spans="1:7">
      <c r="B96" s="205"/>
      <c r="C96" s="124" t="s">
        <v>727</v>
      </c>
      <c r="D96" s="124">
        <v>11</v>
      </c>
      <c r="F96" s="139">
        <f>D96*E96</f>
        <v>0</v>
      </c>
    </row>
    <row r="97" spans="1:7">
      <c r="B97" s="240" t="s">
        <v>640</v>
      </c>
    </row>
    <row r="98" spans="1:7">
      <c r="B98" s="240" t="s">
        <v>889</v>
      </c>
    </row>
    <row r="99" spans="1:7">
      <c r="B99" s="240"/>
    </row>
    <row r="100" spans="1:7" ht="25.5">
      <c r="A100" s="138" t="s">
        <v>608</v>
      </c>
      <c r="B100" s="223" t="s">
        <v>925</v>
      </c>
    </row>
    <row r="101" spans="1:7">
      <c r="B101" s="223" t="s">
        <v>920</v>
      </c>
      <c r="C101" s="124" t="s">
        <v>114</v>
      </c>
      <c r="D101" s="124">
        <v>1</v>
      </c>
    </row>
    <row r="102" spans="1:7">
      <c r="B102" s="223" t="s">
        <v>928</v>
      </c>
      <c r="C102" s="124" t="s">
        <v>114</v>
      </c>
      <c r="D102" s="124">
        <v>2</v>
      </c>
      <c r="G102" s="141"/>
    </row>
    <row r="103" spans="1:7">
      <c r="B103" s="252" t="s">
        <v>918</v>
      </c>
      <c r="C103" s="253" t="s">
        <v>114</v>
      </c>
      <c r="D103" s="253">
        <v>1</v>
      </c>
      <c r="E103" s="306"/>
      <c r="G103" s="141"/>
    </row>
    <row r="104" spans="1:7">
      <c r="B104" s="205"/>
      <c r="C104" s="124" t="s">
        <v>727</v>
      </c>
      <c r="D104" s="124">
        <v>22</v>
      </c>
      <c r="F104" s="139">
        <f>D104*E104</f>
        <v>0</v>
      </c>
      <c r="G104" s="141"/>
    </row>
    <row r="105" spans="1:7">
      <c r="B105" s="240" t="s">
        <v>640</v>
      </c>
      <c r="G105" s="141"/>
    </row>
    <row r="106" spans="1:7">
      <c r="B106" s="240" t="s">
        <v>889</v>
      </c>
      <c r="G106" s="141"/>
    </row>
    <row r="107" spans="1:7">
      <c r="G107" s="141"/>
    </row>
    <row r="108" spans="1:7" ht="25.5">
      <c r="A108" s="138" t="s">
        <v>609</v>
      </c>
      <c r="B108" s="205" t="s">
        <v>929</v>
      </c>
      <c r="C108" s="124" t="s">
        <v>114</v>
      </c>
      <c r="D108" s="124">
        <v>2</v>
      </c>
      <c r="F108" s="139">
        <f>D108*E108</f>
        <v>0</v>
      </c>
      <c r="G108" s="141"/>
    </row>
    <row r="109" spans="1:7">
      <c r="B109" s="205"/>
      <c r="G109" s="141"/>
    </row>
    <row r="110" spans="1:7" ht="25.5">
      <c r="A110" s="138" t="s">
        <v>610</v>
      </c>
      <c r="B110" s="205" t="s">
        <v>930</v>
      </c>
      <c r="C110" s="124" t="s">
        <v>114</v>
      </c>
      <c r="D110" s="124">
        <v>3</v>
      </c>
      <c r="F110" s="139">
        <f>D110*E110</f>
        <v>0</v>
      </c>
      <c r="G110" s="141"/>
    </row>
    <row r="111" spans="1:7">
      <c r="B111" s="205"/>
      <c r="G111" s="141"/>
    </row>
    <row r="112" spans="1:7" ht="25.5">
      <c r="A112" s="138" t="s">
        <v>611</v>
      </c>
      <c r="B112" s="205" t="s">
        <v>931</v>
      </c>
      <c r="C112" s="124" t="s">
        <v>114</v>
      </c>
      <c r="D112" s="124">
        <v>1</v>
      </c>
      <c r="F112" s="139">
        <f>D112*E112</f>
        <v>0</v>
      </c>
      <c r="G112" s="141"/>
    </row>
    <row r="113" spans="1:7">
      <c r="B113" s="205"/>
      <c r="G113" s="141"/>
    </row>
    <row r="114" spans="1:7">
      <c r="A114" s="124"/>
      <c r="B114" s="205"/>
      <c r="G114" s="141"/>
    </row>
    <row r="115" spans="1:7">
      <c r="A115" s="138" t="s">
        <v>612</v>
      </c>
      <c r="B115" s="222" t="s">
        <v>932</v>
      </c>
      <c r="C115" s="124" t="s">
        <v>114</v>
      </c>
      <c r="D115" s="124">
        <v>6</v>
      </c>
      <c r="F115" s="139">
        <f>D115*E115</f>
        <v>0</v>
      </c>
      <c r="G115" s="141"/>
    </row>
    <row r="116" spans="1:7" ht="27">
      <c r="B116" s="222" t="s">
        <v>933</v>
      </c>
      <c r="G116" s="141"/>
    </row>
    <row r="117" spans="1:7">
      <c r="B117" s="240" t="s">
        <v>640</v>
      </c>
      <c r="G117" s="141"/>
    </row>
    <row r="118" spans="1:7">
      <c r="B118" s="240" t="s">
        <v>889</v>
      </c>
      <c r="G118" s="141"/>
    </row>
    <row r="119" spans="1:7">
      <c r="B119" s="240"/>
      <c r="G119" s="141"/>
    </row>
    <row r="120" spans="1:7">
      <c r="A120" s="138" t="s">
        <v>613</v>
      </c>
      <c r="B120" s="222" t="s">
        <v>934</v>
      </c>
      <c r="C120" s="124" t="s">
        <v>114</v>
      </c>
      <c r="D120" s="124">
        <v>1</v>
      </c>
      <c r="F120" s="139">
        <f>D120*E120</f>
        <v>0</v>
      </c>
      <c r="G120" s="141"/>
    </row>
    <row r="121" spans="1:7">
      <c r="B121" s="222"/>
      <c r="G121" s="141"/>
    </row>
    <row r="122" spans="1:7">
      <c r="A122" s="138" t="s">
        <v>614</v>
      </c>
      <c r="B122" s="254" t="s">
        <v>935</v>
      </c>
      <c r="C122" s="255"/>
      <c r="D122" s="255"/>
    </row>
    <row r="123" spans="1:7">
      <c r="A123" s="124"/>
      <c r="B123" s="254" t="s">
        <v>936</v>
      </c>
      <c r="C123" s="255"/>
      <c r="D123" s="255"/>
    </row>
    <row r="124" spans="1:7" ht="14.25">
      <c r="A124" s="124"/>
      <c r="B124" s="254" t="s">
        <v>937</v>
      </c>
      <c r="C124" s="255" t="s">
        <v>114</v>
      </c>
      <c r="D124" s="255">
        <v>6</v>
      </c>
      <c r="F124" s="139">
        <f>D124*E124</f>
        <v>0</v>
      </c>
    </row>
    <row r="125" spans="1:7">
      <c r="A125" s="124"/>
      <c r="B125" s="240" t="s">
        <v>640</v>
      </c>
      <c r="C125" s="255"/>
      <c r="D125" s="255"/>
    </row>
    <row r="126" spans="1:7">
      <c r="A126" s="124"/>
      <c r="B126" s="240" t="s">
        <v>889</v>
      </c>
      <c r="C126" s="255"/>
      <c r="D126" s="255"/>
    </row>
    <row r="127" spans="1:7" ht="14.25">
      <c r="A127" s="124"/>
      <c r="B127" s="254" t="s">
        <v>938</v>
      </c>
      <c r="C127" s="255" t="s">
        <v>114</v>
      </c>
      <c r="D127" s="255">
        <v>3</v>
      </c>
      <c r="F127" s="139">
        <f>D127*E127</f>
        <v>0</v>
      </c>
    </row>
    <row r="128" spans="1:7">
      <c r="A128" s="124"/>
      <c r="B128" s="240" t="s">
        <v>640</v>
      </c>
      <c r="C128" s="255"/>
      <c r="D128" s="255"/>
    </row>
    <row r="129" spans="1:6">
      <c r="B129" s="240" t="s">
        <v>889</v>
      </c>
    </row>
    <row r="130" spans="1:6">
      <c r="B130" s="240"/>
    </row>
    <row r="131" spans="1:6">
      <c r="A131" s="138" t="s">
        <v>615</v>
      </c>
      <c r="B131" s="223" t="s">
        <v>939</v>
      </c>
      <c r="C131" s="124" t="s">
        <v>114</v>
      </c>
      <c r="D131" s="121">
        <v>22</v>
      </c>
      <c r="F131" s="139">
        <f>D131*E131</f>
        <v>0</v>
      </c>
    </row>
    <row r="132" spans="1:6">
      <c r="B132" s="223"/>
      <c r="D132" s="121"/>
    </row>
    <row r="133" spans="1:6">
      <c r="A133" s="138" t="s">
        <v>616</v>
      </c>
      <c r="B133" s="223" t="s">
        <v>940</v>
      </c>
      <c r="C133" s="124" t="s">
        <v>114</v>
      </c>
      <c r="D133" s="121">
        <v>25</v>
      </c>
      <c r="F133" s="139">
        <f>D133*E133</f>
        <v>0</v>
      </c>
    </row>
    <row r="134" spans="1:6">
      <c r="A134" s="124"/>
      <c r="B134" s="223"/>
      <c r="D134" s="121"/>
    </row>
    <row r="135" spans="1:6">
      <c r="A135" s="138" t="s">
        <v>617</v>
      </c>
      <c r="B135" s="223" t="s">
        <v>941</v>
      </c>
      <c r="C135" s="124" t="s">
        <v>114</v>
      </c>
      <c r="D135" s="124">
        <v>2</v>
      </c>
      <c r="F135" s="139">
        <f>D135*E135</f>
        <v>0</v>
      </c>
    </row>
    <row r="136" spans="1:6">
      <c r="A136" s="124"/>
      <c r="B136" s="223" t="s">
        <v>942</v>
      </c>
    </row>
    <row r="137" spans="1:6">
      <c r="A137" s="124"/>
      <c r="B137" s="240" t="s">
        <v>640</v>
      </c>
      <c r="F137" s="139">
        <f>D137*E137</f>
        <v>0</v>
      </c>
    </row>
    <row r="138" spans="1:6">
      <c r="A138" s="124"/>
      <c r="B138" s="240" t="s">
        <v>889</v>
      </c>
    </row>
    <row r="139" spans="1:6">
      <c r="A139" s="124"/>
      <c r="B139" s="240"/>
    </row>
    <row r="140" spans="1:6" ht="25.5">
      <c r="A140" s="138" t="s">
        <v>618</v>
      </c>
      <c r="B140" s="256" t="s">
        <v>943</v>
      </c>
      <c r="C140" s="124" t="s">
        <v>727</v>
      </c>
      <c r="D140" s="124">
        <v>1</v>
      </c>
      <c r="F140" s="139">
        <f>D140*E140</f>
        <v>0</v>
      </c>
    </row>
    <row r="141" spans="1:6">
      <c r="A141" s="124"/>
      <c r="B141" s="240" t="s">
        <v>640</v>
      </c>
      <c r="C141" s="141"/>
      <c r="D141" s="141"/>
      <c r="E141" s="141"/>
      <c r="F141" s="141"/>
    </row>
    <row r="142" spans="1:6">
      <c r="A142" s="124"/>
      <c r="B142" s="240" t="s">
        <v>889</v>
      </c>
    </row>
    <row r="143" spans="1:6">
      <c r="A143" s="124"/>
      <c r="B143" s="256"/>
    </row>
    <row r="144" spans="1:6">
      <c r="A144" s="138" t="s">
        <v>619</v>
      </c>
      <c r="B144" s="223" t="s">
        <v>902</v>
      </c>
      <c r="C144" s="124" t="s">
        <v>727</v>
      </c>
      <c r="D144" s="124">
        <v>1</v>
      </c>
      <c r="F144" s="139">
        <f>D144*E144</f>
        <v>0</v>
      </c>
    </row>
    <row r="145" spans="1:6">
      <c r="B145" s="223"/>
    </row>
    <row r="146" spans="1:6">
      <c r="A146" s="138" t="s">
        <v>620</v>
      </c>
      <c r="B146" s="223" t="s">
        <v>944</v>
      </c>
      <c r="C146" s="124" t="s">
        <v>727</v>
      </c>
      <c r="D146" s="124">
        <v>1</v>
      </c>
      <c r="F146" s="139">
        <f>D146*E146</f>
        <v>0</v>
      </c>
    </row>
    <row r="147" spans="1:6">
      <c r="A147" s="124"/>
      <c r="B147" s="223"/>
    </row>
    <row r="148" spans="1:6" ht="13.5" thickBot="1">
      <c r="A148" s="203"/>
      <c r="B148" s="241"/>
      <c r="C148" s="203"/>
      <c r="D148" s="203"/>
      <c r="E148" s="243"/>
      <c r="F148" s="243"/>
    </row>
    <row r="149" spans="1:6">
      <c r="A149" s="186"/>
      <c r="B149" s="218" t="s">
        <v>945</v>
      </c>
      <c r="C149" s="186"/>
      <c r="D149" s="186"/>
      <c r="E149" s="181"/>
      <c r="F149" s="181">
        <f>SUM(F10:F148)</f>
        <v>0</v>
      </c>
    </row>
    <row r="150" spans="1:6">
      <c r="A150" s="186"/>
      <c r="B150" s="218"/>
      <c r="C150" s="186"/>
      <c r="D150" s="186"/>
      <c r="E150" s="181"/>
      <c r="F150" s="181"/>
    </row>
    <row r="153" spans="1:6">
      <c r="B153" s="244"/>
    </row>
    <row r="154" spans="1:6">
      <c r="B154" s="244"/>
    </row>
    <row r="155" spans="1:6">
      <c r="B155" s="244"/>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rowBreaks count="1" manualBreakCount="1">
    <brk id="134"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G38"/>
  <sheetViews>
    <sheetView view="pageBreakPreview" topLeftCell="A11" zoomScaleNormal="100" zoomScaleSheetLayoutView="100" workbookViewId="0">
      <selection activeCell="L40" sqref="L40"/>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6" s="137" customFormat="1" ht="12.95" customHeight="1">
      <c r="A1" s="133" t="s">
        <v>630</v>
      </c>
      <c r="B1" s="134" t="s">
        <v>368</v>
      </c>
      <c r="C1" s="135" t="s">
        <v>631</v>
      </c>
      <c r="D1" s="135" t="s">
        <v>632</v>
      </c>
      <c r="E1" s="135" t="s">
        <v>633</v>
      </c>
      <c r="F1" s="136" t="s">
        <v>634</v>
      </c>
    </row>
    <row r="2" spans="1:6" s="137" customFormat="1" ht="12.95" customHeight="1">
      <c r="A2" s="138"/>
      <c r="B2" s="125"/>
      <c r="C2" s="124"/>
      <c r="D2" s="124"/>
      <c r="E2" s="139"/>
      <c r="F2" s="139"/>
    </row>
    <row r="3" spans="1:6" ht="12.95" customHeight="1">
      <c r="A3" s="140" t="s">
        <v>599</v>
      </c>
      <c r="B3" s="132" t="s">
        <v>946</v>
      </c>
    </row>
    <row r="4" spans="1:6" ht="12.95" customHeight="1">
      <c r="A4" s="140"/>
      <c r="B4" s="132"/>
    </row>
    <row r="5" spans="1:6">
      <c r="A5" s="140"/>
      <c r="B5" s="132"/>
    </row>
    <row r="6" spans="1:6">
      <c r="A6" s="138" t="s">
        <v>374</v>
      </c>
      <c r="B6" s="127" t="s">
        <v>947</v>
      </c>
      <c r="C6" s="124" t="s">
        <v>114</v>
      </c>
      <c r="D6" s="124">
        <v>11</v>
      </c>
      <c r="F6" s="139">
        <f>D6*E6</f>
        <v>0</v>
      </c>
    </row>
    <row r="7" spans="1:6">
      <c r="B7" s="127" t="s">
        <v>948</v>
      </c>
    </row>
    <row r="8" spans="1:6">
      <c r="B8" s="127" t="s">
        <v>949</v>
      </c>
    </row>
    <row r="9" spans="1:6">
      <c r="A9" s="140"/>
      <c r="B9" s="127"/>
    </row>
    <row r="10" spans="1:6" ht="25.5">
      <c r="A10" s="138" t="s">
        <v>421</v>
      </c>
      <c r="B10" s="127" t="s">
        <v>950</v>
      </c>
      <c r="C10" s="124" t="s">
        <v>727</v>
      </c>
      <c r="D10" s="124">
        <v>1</v>
      </c>
      <c r="F10" s="139">
        <f>D10*E10</f>
        <v>0</v>
      </c>
    </row>
    <row r="11" spans="1:6">
      <c r="B11" s="127" t="s">
        <v>951</v>
      </c>
    </row>
    <row r="12" spans="1:6">
      <c r="B12" s="127"/>
    </row>
    <row r="13" spans="1:6" ht="38.25">
      <c r="A13" s="138" t="s">
        <v>468</v>
      </c>
      <c r="B13" s="127" t="s">
        <v>952</v>
      </c>
      <c r="C13" s="124" t="s">
        <v>727</v>
      </c>
      <c r="D13" s="124">
        <v>4</v>
      </c>
      <c r="F13" s="139">
        <f>D13*E13</f>
        <v>0</v>
      </c>
    </row>
    <row r="14" spans="1:6">
      <c r="B14" s="127"/>
    </row>
    <row r="15" spans="1:6" ht="38.25">
      <c r="A15" s="138" t="s">
        <v>533</v>
      </c>
      <c r="B15" s="127" t="s">
        <v>953</v>
      </c>
      <c r="C15" s="124" t="s">
        <v>727</v>
      </c>
      <c r="D15" s="124">
        <v>2</v>
      </c>
      <c r="F15" s="139">
        <f>D15*E15</f>
        <v>0</v>
      </c>
    </row>
    <row r="16" spans="1:6">
      <c r="B16" s="127"/>
    </row>
    <row r="17" spans="1:6" ht="38.25">
      <c r="A17" s="138" t="s">
        <v>576</v>
      </c>
      <c r="B17" s="127" t="s">
        <v>954</v>
      </c>
      <c r="C17" s="124" t="s">
        <v>727</v>
      </c>
      <c r="D17" s="124">
        <v>9</v>
      </c>
      <c r="F17" s="139">
        <f>D17*E17</f>
        <v>0</v>
      </c>
    </row>
    <row r="18" spans="1:6">
      <c r="B18" s="127"/>
    </row>
    <row r="19" spans="1:6" ht="38.25">
      <c r="A19" s="138" t="s">
        <v>599</v>
      </c>
      <c r="B19" s="127" t="s">
        <v>955</v>
      </c>
      <c r="C19" s="124" t="s">
        <v>727</v>
      </c>
      <c r="D19" s="124">
        <v>5</v>
      </c>
      <c r="F19" s="139">
        <f>D19*E19</f>
        <v>0</v>
      </c>
    </row>
    <row r="20" spans="1:6">
      <c r="B20" s="127"/>
    </row>
    <row r="21" spans="1:6" ht="38.25">
      <c r="A21" s="138" t="s">
        <v>600</v>
      </c>
      <c r="B21" s="127" t="s">
        <v>956</v>
      </c>
      <c r="C21" s="124" t="s">
        <v>727</v>
      </c>
      <c r="D21" s="124">
        <v>2</v>
      </c>
      <c r="F21" s="139">
        <f>D21*E21</f>
        <v>0</v>
      </c>
    </row>
    <row r="22" spans="1:6">
      <c r="B22" s="127"/>
    </row>
    <row r="23" spans="1:6" ht="38.25">
      <c r="A23" s="138" t="s">
        <v>601</v>
      </c>
      <c r="B23" s="127" t="s">
        <v>957</v>
      </c>
      <c r="C23" s="124" t="s">
        <v>727</v>
      </c>
      <c r="D23" s="124">
        <v>1</v>
      </c>
      <c r="F23" s="139">
        <f>D23*E23</f>
        <v>0</v>
      </c>
    </row>
    <row r="24" spans="1:6">
      <c r="B24" s="127"/>
    </row>
    <row r="25" spans="1:6" ht="30" customHeight="1">
      <c r="A25" s="138" t="s">
        <v>602</v>
      </c>
      <c r="B25" s="127" t="s">
        <v>958</v>
      </c>
      <c r="C25" s="124" t="s">
        <v>727</v>
      </c>
      <c r="D25" s="124">
        <v>4</v>
      </c>
      <c r="F25" s="139">
        <f>D25*E25</f>
        <v>0</v>
      </c>
    </row>
    <row r="26" spans="1:6">
      <c r="B26" s="127"/>
    </row>
    <row r="27" spans="1:6" ht="30" customHeight="1">
      <c r="A27" s="138" t="s">
        <v>603</v>
      </c>
      <c r="B27" s="127" t="s">
        <v>959</v>
      </c>
      <c r="C27" s="124" t="s">
        <v>727</v>
      </c>
      <c r="D27" s="124">
        <v>1</v>
      </c>
      <c r="F27" s="139">
        <f>D27*E27</f>
        <v>0</v>
      </c>
    </row>
    <row r="28" spans="1:6">
      <c r="B28" s="127"/>
    </row>
    <row r="29" spans="1:6" ht="30" customHeight="1">
      <c r="A29" s="138" t="s">
        <v>604</v>
      </c>
      <c r="B29" s="127" t="s">
        <v>960</v>
      </c>
      <c r="C29" s="124" t="s">
        <v>727</v>
      </c>
      <c r="D29" s="124">
        <v>1</v>
      </c>
      <c r="F29" s="139">
        <f>D29*E29</f>
        <v>0</v>
      </c>
    </row>
    <row r="30" spans="1:6">
      <c r="B30" s="127"/>
    </row>
    <row r="31" spans="1:6" ht="30" customHeight="1">
      <c r="A31" s="138" t="s">
        <v>801</v>
      </c>
      <c r="B31" s="127" t="s">
        <v>961</v>
      </c>
      <c r="C31" s="124" t="s">
        <v>727</v>
      </c>
      <c r="D31" s="124">
        <v>1</v>
      </c>
      <c r="F31" s="139">
        <f>D31*E31</f>
        <v>0</v>
      </c>
    </row>
    <row r="32" spans="1:6">
      <c r="B32" s="127"/>
    </row>
    <row r="33" spans="1:7">
      <c r="A33" s="138" t="s">
        <v>605</v>
      </c>
      <c r="B33" s="127" t="s">
        <v>962</v>
      </c>
      <c r="C33" s="124" t="s">
        <v>727</v>
      </c>
      <c r="D33" s="124">
        <v>1</v>
      </c>
      <c r="F33" s="139">
        <f>D33*E33</f>
        <v>0</v>
      </c>
    </row>
    <row r="34" spans="1:7" ht="12.95" customHeight="1">
      <c r="B34" s="127" t="s">
        <v>951</v>
      </c>
      <c r="G34" s="141"/>
    </row>
    <row r="35" spans="1:7">
      <c r="B35" s="127"/>
      <c r="G35" s="141"/>
    </row>
    <row r="36" spans="1:7" ht="13.5" thickBot="1">
      <c r="A36" s="173"/>
      <c r="B36" s="257"/>
      <c r="C36" s="203"/>
      <c r="D36" s="203"/>
      <c r="E36" s="243"/>
      <c r="F36" s="243"/>
      <c r="G36" s="141"/>
    </row>
    <row r="37" spans="1:7">
      <c r="A37" s="140"/>
      <c r="B37" s="132" t="s">
        <v>963</v>
      </c>
      <c r="C37" s="186"/>
      <c r="D37" s="186"/>
      <c r="E37" s="181"/>
      <c r="F37" s="181">
        <f>SUM(F6:F36)</f>
        <v>0</v>
      </c>
    </row>
    <row r="38" spans="1:7">
      <c r="B38" s="137"/>
      <c r="E38" s="141"/>
      <c r="F38" s="141"/>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4" tint="0.39997558519241921"/>
  </sheetPr>
  <dimension ref="A1:AMD12"/>
  <sheetViews>
    <sheetView view="pageBreakPreview" zoomScale="130" zoomScaleNormal="85" zoomScaleSheetLayoutView="130" workbookViewId="0">
      <selection activeCell="F12" sqref="F12"/>
    </sheetView>
  </sheetViews>
  <sheetFormatPr defaultColWidth="6.5703125" defaultRowHeight="12.75"/>
  <cols>
    <col min="1" max="1" width="5.42578125" style="23" customWidth="1"/>
    <col min="2" max="2" width="52.140625" style="16" customWidth="1"/>
    <col min="3" max="3" width="6.85546875" style="16" customWidth="1"/>
    <col min="4" max="4" width="7.85546875" style="64" customWidth="1"/>
    <col min="5" max="5" width="9.140625" style="64" customWidth="1"/>
    <col min="6" max="6" width="11.28515625" style="64" customWidth="1"/>
    <col min="7" max="1018" width="9.140625" style="16" customWidth="1"/>
    <col min="1019" max="16384" width="6.5703125" style="5"/>
  </cols>
  <sheetData>
    <row r="1" spans="1:1018" s="32" customFormat="1" ht="14.1" customHeight="1">
      <c r="A1" s="1235" t="s">
        <v>307</v>
      </c>
      <c r="B1" s="1235"/>
      <c r="C1" s="1235"/>
      <c r="D1" s="1235"/>
      <c r="E1" s="1235"/>
      <c r="F1" s="1235"/>
    </row>
    <row r="2" spans="1:1018" s="32" customFormat="1" ht="14.1" customHeight="1">
      <c r="A2" s="1235" t="s">
        <v>309</v>
      </c>
      <c r="B2" s="1235"/>
      <c r="C2" s="1235"/>
      <c r="D2" s="1235"/>
      <c r="E2" s="1235"/>
      <c r="F2" s="1235"/>
    </row>
    <row r="3" spans="1:1018" ht="25.5">
      <c r="A3" s="74" t="s">
        <v>12</v>
      </c>
      <c r="B3" s="75" t="s">
        <v>13</v>
      </c>
      <c r="C3" s="58" t="s">
        <v>317</v>
      </c>
      <c r="D3" s="76" t="s">
        <v>14</v>
      </c>
      <c r="E3" s="76" t="s">
        <v>319</v>
      </c>
      <c r="F3" s="76" t="s">
        <v>318</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row>
    <row r="4" spans="1:1018">
      <c r="A4" s="17"/>
      <c r="B4" s="18"/>
      <c r="C4" s="19"/>
      <c r="D4" s="59"/>
      <c r="E4" s="59"/>
      <c r="F4" s="59"/>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row>
    <row r="5" spans="1:1018">
      <c r="A5" s="20" t="s">
        <v>27</v>
      </c>
      <c r="B5" s="21" t="s">
        <v>17</v>
      </c>
      <c r="C5" s="22"/>
      <c r="D5" s="60"/>
      <c r="E5" s="60"/>
      <c r="F5" s="60"/>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row>
    <row r="6" spans="1:1018">
      <c r="A6" s="20"/>
      <c r="B6" s="21"/>
      <c r="C6" s="22"/>
      <c r="D6" s="60"/>
      <c r="E6" s="60"/>
      <c r="F6" s="60"/>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c r="ALY6" s="5"/>
      <c r="ALZ6" s="5"/>
      <c r="AMA6" s="5"/>
      <c r="AMB6" s="5"/>
      <c r="AMC6" s="5"/>
      <c r="AMD6" s="5"/>
    </row>
    <row r="7" spans="1:1018" s="16" customFormat="1">
      <c r="A7" s="20" t="s">
        <v>165</v>
      </c>
      <c r="B7" s="21" t="s">
        <v>202</v>
      </c>
      <c r="C7" s="22"/>
      <c r="D7" s="60"/>
      <c r="E7" s="60"/>
      <c r="F7" s="60"/>
    </row>
    <row r="8" spans="1:1018" s="16" customFormat="1">
      <c r="A8" s="20"/>
      <c r="B8" s="21"/>
      <c r="C8" s="22"/>
      <c r="D8" s="60"/>
      <c r="E8" s="60"/>
      <c r="F8" s="60"/>
    </row>
    <row r="9" spans="1:1018" s="16" customFormat="1" ht="80.25" customHeight="1">
      <c r="A9" s="23"/>
      <c r="B9" s="1236" t="s">
        <v>260</v>
      </c>
      <c r="C9" s="1236"/>
      <c r="D9" s="1236"/>
      <c r="E9" s="1236"/>
      <c r="F9" s="1236"/>
    </row>
    <row r="10" spans="1:1018" s="16" customFormat="1">
      <c r="A10" s="24"/>
      <c r="B10" s="25"/>
      <c r="C10" s="25"/>
      <c r="D10" s="73"/>
      <c r="E10" s="61"/>
      <c r="F10" s="61"/>
    </row>
    <row r="11" spans="1:1018" s="16" customFormat="1" ht="38.25">
      <c r="A11" s="26" t="str">
        <f>$A$7&amp;1</f>
        <v>A.1.1</v>
      </c>
      <c r="B11" s="27" t="s">
        <v>261</v>
      </c>
      <c r="C11" s="28" t="s">
        <v>58</v>
      </c>
      <c r="D11" s="62">
        <v>1</v>
      </c>
      <c r="E11" s="62"/>
      <c r="F11" s="62">
        <f>D11*E11</f>
        <v>0</v>
      </c>
    </row>
    <row r="12" spans="1:1018" s="16" customFormat="1">
      <c r="A12" s="29"/>
      <c r="B12" s="30" t="s">
        <v>183</v>
      </c>
      <c r="C12" s="31"/>
      <c r="D12" s="72"/>
      <c r="E12" s="71"/>
      <c r="F12" s="63">
        <f>SUM(F11:F11)</f>
        <v>0</v>
      </c>
    </row>
  </sheetData>
  <mergeCells count="3">
    <mergeCell ref="A1:F1"/>
    <mergeCell ref="A2:F2"/>
    <mergeCell ref="B9:F9"/>
  </mergeCells>
  <pageMargins left="0.70866141732283472" right="0.70866141732283472" top="0.74803149606299213" bottom="0.74803149606299213" header="0.31496062992125984" footer="0.31496062992125984"/>
  <pageSetup paperSize="9" scale="95" firstPageNumber="25" orientation="portrait" r:id="rId1"/>
  <headerFooter>
    <oddHeader>&amp;LProjekt: VATROGASNI DOM ŠKRLJEVO
Troškovnik Građevinsko obrtničkih radova</oddHeader>
    <oddFooter>&amp;LZagreb, listopad 2018.&amp;R&amp;P od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H93"/>
  <sheetViews>
    <sheetView view="pageBreakPreview" topLeftCell="A37" zoomScaleNormal="100" zoomScaleSheetLayoutView="100" workbookViewId="0">
      <selection activeCell="F14" sqref="F14"/>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8" s="137" customFormat="1" ht="12.75" customHeight="1">
      <c r="A1" s="133" t="s">
        <v>630</v>
      </c>
      <c r="B1" s="134" t="s">
        <v>368</v>
      </c>
      <c r="C1" s="135" t="s">
        <v>631</v>
      </c>
      <c r="D1" s="135" t="s">
        <v>632</v>
      </c>
      <c r="E1" s="135" t="s">
        <v>633</v>
      </c>
      <c r="F1" s="136" t="s">
        <v>634</v>
      </c>
    </row>
    <row r="2" spans="1:8" s="137" customFormat="1">
      <c r="A2" s="138"/>
      <c r="B2" s="125"/>
      <c r="C2" s="124"/>
      <c r="D2" s="124"/>
      <c r="E2" s="139"/>
      <c r="F2" s="139"/>
    </row>
    <row r="3" spans="1:8">
      <c r="A3" s="140" t="s">
        <v>600</v>
      </c>
      <c r="B3" s="132" t="s">
        <v>964</v>
      </c>
    </row>
    <row r="4" spans="1:8">
      <c r="A4" s="795"/>
      <c r="B4" s="796" t="s">
        <v>965</v>
      </c>
      <c r="C4" s="732"/>
      <c r="D4" s="732"/>
      <c r="E4" s="735"/>
      <c r="F4" s="735"/>
    </row>
    <row r="5" spans="1:8">
      <c r="A5" s="795"/>
      <c r="B5" s="796"/>
      <c r="C5" s="732"/>
      <c r="D5" s="732"/>
      <c r="E5" s="735"/>
      <c r="F5" s="735"/>
    </row>
    <row r="6" spans="1:8">
      <c r="A6" s="795"/>
      <c r="B6" s="796"/>
      <c r="C6" s="732"/>
      <c r="D6" s="732"/>
      <c r="E6" s="735"/>
      <c r="F6" s="735"/>
    </row>
    <row r="7" spans="1:8" ht="63.75">
      <c r="A7" s="734" t="s">
        <v>374</v>
      </c>
      <c r="B7" s="797" t="s">
        <v>966</v>
      </c>
      <c r="C7" s="732" t="s">
        <v>68</v>
      </c>
      <c r="D7" s="732">
        <v>290</v>
      </c>
      <c r="E7" s="798"/>
      <c r="F7" s="798">
        <f t="shared" ref="F7:F17" si="0">D7*E7</f>
        <v>0</v>
      </c>
    </row>
    <row r="8" spans="1:8">
      <c r="A8" s="734"/>
      <c r="B8" s="797"/>
      <c r="C8" s="732"/>
      <c r="D8" s="732"/>
      <c r="E8" s="798"/>
      <c r="F8" s="798"/>
      <c r="H8" s="146"/>
    </row>
    <row r="9" spans="1:8" ht="25.5">
      <c r="A9" s="734" t="s">
        <v>421</v>
      </c>
      <c r="B9" s="797" t="s">
        <v>967</v>
      </c>
      <c r="C9" s="732" t="s">
        <v>68</v>
      </c>
      <c r="D9" s="732">
        <v>95</v>
      </c>
      <c r="E9" s="798"/>
      <c r="F9" s="798">
        <f t="shared" si="0"/>
        <v>0</v>
      </c>
      <c r="H9" s="146"/>
    </row>
    <row r="10" spans="1:8">
      <c r="A10" s="734"/>
      <c r="B10" s="797"/>
      <c r="C10" s="732"/>
      <c r="D10" s="732"/>
      <c r="E10" s="798"/>
      <c r="F10" s="798"/>
      <c r="H10" s="146"/>
    </row>
    <row r="11" spans="1:8" ht="25.5">
      <c r="A11" s="734" t="s">
        <v>468</v>
      </c>
      <c r="B11" s="797" t="s">
        <v>968</v>
      </c>
      <c r="C11" s="732" t="s">
        <v>68</v>
      </c>
      <c r="D11" s="732">
        <v>250</v>
      </c>
      <c r="E11" s="798"/>
      <c r="F11" s="798">
        <f t="shared" si="0"/>
        <v>0</v>
      </c>
    </row>
    <row r="12" spans="1:8">
      <c r="A12" s="734"/>
      <c r="B12" s="797"/>
      <c r="C12" s="732"/>
      <c r="D12" s="732"/>
      <c r="E12" s="798"/>
      <c r="F12" s="798"/>
    </row>
    <row r="13" spans="1:8" s="492" customFormat="1" ht="25.5">
      <c r="A13" s="734" t="s">
        <v>533</v>
      </c>
      <c r="B13" s="797" t="s">
        <v>969</v>
      </c>
      <c r="C13" s="732" t="s">
        <v>725</v>
      </c>
      <c r="D13" s="732">
        <v>9</v>
      </c>
      <c r="E13" s="798"/>
      <c r="F13" s="798">
        <f t="shared" si="0"/>
        <v>0</v>
      </c>
      <c r="G13" s="491"/>
    </row>
    <row r="14" spans="1:8">
      <c r="A14" s="734"/>
      <c r="B14" s="797"/>
      <c r="C14" s="732"/>
      <c r="D14" s="732"/>
      <c r="E14" s="798"/>
      <c r="F14" s="798"/>
    </row>
    <row r="15" spans="1:8" ht="38.25">
      <c r="A15" s="734" t="s">
        <v>576</v>
      </c>
      <c r="B15" s="797" t="s">
        <v>970</v>
      </c>
      <c r="C15" s="732" t="s">
        <v>727</v>
      </c>
      <c r="D15" s="732">
        <v>1</v>
      </c>
      <c r="E15" s="798"/>
      <c r="F15" s="798">
        <f t="shared" si="0"/>
        <v>0</v>
      </c>
    </row>
    <row r="16" spans="1:8">
      <c r="A16" s="734"/>
      <c r="B16" s="799"/>
      <c r="C16" s="800"/>
      <c r="D16" s="800"/>
      <c r="E16" s="801"/>
      <c r="F16" s="798"/>
    </row>
    <row r="17" spans="1:7" s="492" customFormat="1" ht="38.25">
      <c r="A17" s="734" t="s">
        <v>599</v>
      </c>
      <c r="B17" s="797" t="s">
        <v>971</v>
      </c>
      <c r="C17" s="732" t="s">
        <v>725</v>
      </c>
      <c r="D17" s="732">
        <v>37</v>
      </c>
      <c r="E17" s="798"/>
      <c r="F17" s="798">
        <f t="shared" si="0"/>
        <v>0</v>
      </c>
      <c r="G17" s="491"/>
    </row>
    <row r="18" spans="1:7" s="492" customFormat="1">
      <c r="A18" s="734"/>
      <c r="B18" s="797"/>
      <c r="C18" s="732"/>
      <c r="D18" s="732"/>
      <c r="E18" s="798"/>
      <c r="F18" s="798"/>
      <c r="G18" s="491"/>
    </row>
    <row r="19" spans="1:7" s="492" customFormat="1" ht="25.5">
      <c r="A19" s="734" t="s">
        <v>600</v>
      </c>
      <c r="B19" s="797" t="s">
        <v>972</v>
      </c>
      <c r="C19" s="732" t="s">
        <v>725</v>
      </c>
      <c r="D19" s="732">
        <v>20</v>
      </c>
      <c r="E19" s="798"/>
      <c r="F19" s="798">
        <f t="shared" ref="F19:F27" si="1">D19*E19</f>
        <v>0</v>
      </c>
      <c r="G19" s="491"/>
    </row>
    <row r="20" spans="1:7" s="492" customFormat="1">
      <c r="A20" s="734"/>
      <c r="B20" s="799"/>
      <c r="C20" s="800"/>
      <c r="D20" s="800"/>
      <c r="E20" s="801"/>
      <c r="F20" s="798"/>
      <c r="G20" s="491"/>
    </row>
    <row r="21" spans="1:7" s="492" customFormat="1" ht="25.5">
      <c r="A21" s="734" t="s">
        <v>601</v>
      </c>
      <c r="B21" s="797" t="s">
        <v>973</v>
      </c>
      <c r="C21" s="732" t="s">
        <v>725</v>
      </c>
      <c r="D21" s="732">
        <v>9</v>
      </c>
      <c r="E21" s="798"/>
      <c r="F21" s="798">
        <f t="shared" si="1"/>
        <v>0</v>
      </c>
      <c r="G21" s="491"/>
    </row>
    <row r="22" spans="1:7">
      <c r="A22" s="734"/>
      <c r="B22" s="797"/>
      <c r="C22" s="732"/>
      <c r="D22" s="732"/>
      <c r="E22" s="798"/>
      <c r="F22" s="798"/>
    </row>
    <row r="23" spans="1:7" s="492" customFormat="1" ht="51">
      <c r="A23" s="734" t="s">
        <v>602</v>
      </c>
      <c r="B23" s="797" t="s">
        <v>974</v>
      </c>
      <c r="C23" s="732" t="s">
        <v>114</v>
      </c>
      <c r="D23" s="732">
        <v>25</v>
      </c>
      <c r="E23" s="798"/>
      <c r="F23" s="798">
        <f t="shared" si="1"/>
        <v>0</v>
      </c>
      <c r="G23" s="491"/>
    </row>
    <row r="24" spans="1:7">
      <c r="A24" s="734"/>
      <c r="B24" s="797"/>
      <c r="C24" s="732"/>
      <c r="D24" s="732"/>
      <c r="E24" s="798"/>
      <c r="F24" s="798"/>
    </row>
    <row r="25" spans="1:7" ht="25.5">
      <c r="A25" s="734" t="s">
        <v>603</v>
      </c>
      <c r="B25" s="797" t="s">
        <v>975</v>
      </c>
      <c r="C25" s="732" t="s">
        <v>114</v>
      </c>
      <c r="D25" s="732">
        <v>15</v>
      </c>
      <c r="E25" s="798"/>
      <c r="F25" s="798">
        <f t="shared" si="1"/>
        <v>0</v>
      </c>
    </row>
    <row r="26" spans="1:7">
      <c r="A26" s="734"/>
      <c r="B26" s="797"/>
      <c r="C26" s="732"/>
      <c r="D26" s="732"/>
      <c r="E26" s="798"/>
      <c r="F26" s="798"/>
    </row>
    <row r="27" spans="1:7" s="492" customFormat="1" ht="42.75" customHeight="1">
      <c r="A27" s="734" t="s">
        <v>604</v>
      </c>
      <c r="B27" s="802" t="s">
        <v>976</v>
      </c>
      <c r="C27" s="732" t="s">
        <v>114</v>
      </c>
      <c r="D27" s="732">
        <v>5</v>
      </c>
      <c r="E27" s="798"/>
      <c r="F27" s="798">
        <f t="shared" si="1"/>
        <v>0</v>
      </c>
      <c r="G27" s="491"/>
    </row>
    <row r="28" spans="1:7" ht="25.5">
      <c r="A28" s="734"/>
      <c r="B28" s="803" t="s">
        <v>977</v>
      </c>
      <c r="C28" s="732"/>
      <c r="D28" s="732"/>
      <c r="E28" s="735"/>
      <c r="F28" s="735"/>
    </row>
    <row r="29" spans="1:7">
      <c r="A29" s="734"/>
      <c r="B29" s="803" t="s">
        <v>978</v>
      </c>
      <c r="C29" s="732"/>
      <c r="D29" s="732"/>
      <c r="E29" s="735"/>
      <c r="F29" s="735"/>
    </row>
    <row r="30" spans="1:7">
      <c r="A30" s="734"/>
      <c r="B30" s="803" t="s">
        <v>979</v>
      </c>
      <c r="C30" s="732"/>
      <c r="D30" s="732"/>
      <c r="E30" s="735"/>
      <c r="F30" s="735"/>
    </row>
    <row r="31" spans="1:7">
      <c r="A31" s="734"/>
      <c r="B31" s="803" t="s">
        <v>980</v>
      </c>
      <c r="C31" s="732"/>
      <c r="D31" s="732"/>
      <c r="E31" s="735"/>
      <c r="F31" s="735"/>
    </row>
    <row r="32" spans="1:7">
      <c r="A32" s="734"/>
      <c r="B32" s="803" t="s">
        <v>981</v>
      </c>
      <c r="C32" s="732"/>
      <c r="D32" s="732"/>
      <c r="E32" s="735"/>
      <c r="F32" s="735"/>
    </row>
    <row r="33" spans="1:7">
      <c r="A33" s="734"/>
      <c r="B33" s="803" t="s">
        <v>982</v>
      </c>
      <c r="C33" s="732"/>
      <c r="D33" s="732"/>
      <c r="E33" s="735"/>
      <c r="F33" s="735"/>
    </row>
    <row r="34" spans="1:7">
      <c r="A34" s="734"/>
      <c r="B34" s="803" t="s">
        <v>983</v>
      </c>
      <c r="C34" s="732"/>
      <c r="D34" s="732"/>
      <c r="E34" s="735"/>
      <c r="F34" s="735"/>
    </row>
    <row r="35" spans="1:7">
      <c r="A35" s="734"/>
      <c r="B35" s="796" t="s">
        <v>887</v>
      </c>
      <c r="C35" s="732"/>
      <c r="D35" s="732"/>
      <c r="E35" s="735"/>
      <c r="F35" s="735"/>
    </row>
    <row r="36" spans="1:7" ht="27">
      <c r="A36" s="734"/>
      <c r="B36" s="803" t="s">
        <v>984</v>
      </c>
      <c r="C36" s="732"/>
      <c r="D36" s="732"/>
      <c r="E36" s="735"/>
      <c r="F36" s="735"/>
    </row>
    <row r="37" spans="1:7">
      <c r="A37" s="734"/>
      <c r="B37" s="803" t="s">
        <v>981</v>
      </c>
      <c r="C37" s="732"/>
      <c r="D37" s="732"/>
      <c r="E37" s="735"/>
      <c r="F37" s="735"/>
    </row>
    <row r="38" spans="1:7">
      <c r="A38" s="734"/>
      <c r="B38" s="803" t="s">
        <v>982</v>
      </c>
      <c r="C38" s="732"/>
      <c r="D38" s="732"/>
      <c r="E38" s="735"/>
      <c r="F38" s="735"/>
    </row>
    <row r="39" spans="1:7">
      <c r="A39" s="734"/>
      <c r="B39" s="803" t="s">
        <v>983</v>
      </c>
      <c r="C39" s="732"/>
      <c r="D39" s="732"/>
      <c r="E39" s="735"/>
      <c r="F39" s="735"/>
    </row>
    <row r="40" spans="1:7">
      <c r="A40" s="734"/>
      <c r="B40" s="804" t="s">
        <v>640</v>
      </c>
      <c r="C40" s="732"/>
      <c r="D40" s="732"/>
      <c r="E40" s="735"/>
      <c r="F40" s="735"/>
    </row>
    <row r="41" spans="1:7">
      <c r="A41" s="734"/>
      <c r="B41" s="804" t="s">
        <v>889</v>
      </c>
      <c r="C41" s="732"/>
      <c r="D41" s="732"/>
      <c r="E41" s="735"/>
      <c r="F41" s="735"/>
    </row>
    <row r="42" spans="1:7">
      <c r="A42" s="734"/>
      <c r="B42" s="797"/>
      <c r="C42" s="732"/>
      <c r="D42" s="732"/>
      <c r="E42" s="798"/>
      <c r="F42" s="798"/>
    </row>
    <row r="43" spans="1:7" ht="51">
      <c r="A43" s="734" t="s">
        <v>801</v>
      </c>
      <c r="B43" s="797" t="s">
        <v>985</v>
      </c>
      <c r="C43" s="732"/>
      <c r="D43" s="732"/>
      <c r="E43" s="735"/>
      <c r="F43" s="735"/>
    </row>
    <row r="44" spans="1:7" s="457" customFormat="1">
      <c r="A44" s="734"/>
      <c r="B44" s="797" t="s">
        <v>986</v>
      </c>
      <c r="C44" s="732" t="s">
        <v>727</v>
      </c>
      <c r="D44" s="732">
        <v>1</v>
      </c>
      <c r="E44" s="798"/>
      <c r="F44" s="798">
        <f>D44*E44</f>
        <v>0</v>
      </c>
      <c r="G44" s="456"/>
    </row>
    <row r="45" spans="1:7" s="457" customFormat="1">
      <c r="A45" s="734"/>
      <c r="B45" s="797" t="s">
        <v>987</v>
      </c>
      <c r="C45" s="732" t="s">
        <v>727</v>
      </c>
      <c r="D45" s="732">
        <v>1</v>
      </c>
      <c r="E45" s="798"/>
      <c r="F45" s="798">
        <f>D45*E45</f>
        <v>0</v>
      </c>
      <c r="G45" s="456"/>
    </row>
    <row r="46" spans="1:7" s="457" customFormat="1">
      <c r="A46" s="734"/>
      <c r="B46" s="797" t="s">
        <v>988</v>
      </c>
      <c r="C46" s="732" t="s">
        <v>727</v>
      </c>
      <c r="D46" s="732">
        <v>1</v>
      </c>
      <c r="E46" s="798"/>
      <c r="F46" s="798">
        <f>D46*E46</f>
        <v>0</v>
      </c>
      <c r="G46" s="456"/>
    </row>
    <row r="47" spans="1:7">
      <c r="A47" s="734"/>
      <c r="B47" s="797"/>
      <c r="C47" s="732"/>
      <c r="D47" s="732"/>
      <c r="E47" s="798"/>
      <c r="F47" s="798"/>
    </row>
    <row r="48" spans="1:7" ht="27">
      <c r="A48" s="734" t="s">
        <v>605</v>
      </c>
      <c r="B48" s="797" t="s">
        <v>989</v>
      </c>
      <c r="C48" s="733"/>
      <c r="D48" s="733"/>
      <c r="E48" s="733"/>
      <c r="F48" s="733"/>
    </row>
    <row r="49" spans="1:7" ht="14.25">
      <c r="A49" s="734"/>
      <c r="B49" s="797" t="s">
        <v>867</v>
      </c>
      <c r="C49" s="732" t="s">
        <v>68</v>
      </c>
      <c r="D49" s="732">
        <v>250</v>
      </c>
      <c r="E49" s="798"/>
      <c r="F49" s="798">
        <f t="shared" ref="F49:F54" si="2">D49*E49</f>
        <v>0</v>
      </c>
    </row>
    <row r="50" spans="1:7" ht="14.25">
      <c r="A50" s="734"/>
      <c r="B50" s="797" t="s">
        <v>868</v>
      </c>
      <c r="C50" s="732" t="s">
        <v>68</v>
      </c>
      <c r="D50" s="732">
        <v>150</v>
      </c>
      <c r="E50" s="798"/>
      <c r="F50" s="798">
        <f t="shared" si="2"/>
        <v>0</v>
      </c>
    </row>
    <row r="51" spans="1:7">
      <c r="A51" s="734"/>
      <c r="B51" s="797"/>
      <c r="C51" s="732"/>
      <c r="D51" s="732"/>
      <c r="E51" s="798"/>
      <c r="F51" s="798"/>
      <c r="G51" s="139"/>
    </row>
    <row r="52" spans="1:7" ht="39.75">
      <c r="A52" s="734" t="s">
        <v>606</v>
      </c>
      <c r="B52" s="797" t="s">
        <v>990</v>
      </c>
      <c r="C52" s="732" t="s">
        <v>114</v>
      </c>
      <c r="D52" s="732">
        <v>25</v>
      </c>
      <c r="E52" s="798"/>
      <c r="F52" s="798">
        <f t="shared" si="2"/>
        <v>0</v>
      </c>
      <c r="G52" s="139"/>
    </row>
    <row r="53" spans="1:7">
      <c r="A53" s="734"/>
      <c r="B53" s="799"/>
      <c r="C53" s="800"/>
      <c r="D53" s="800"/>
      <c r="E53" s="801"/>
      <c r="F53" s="798"/>
    </row>
    <row r="54" spans="1:7" ht="39.75">
      <c r="A54" s="734" t="s">
        <v>607</v>
      </c>
      <c r="B54" s="797" t="s">
        <v>991</v>
      </c>
      <c r="C54" s="732" t="s">
        <v>114</v>
      </c>
      <c r="D54" s="732">
        <v>25</v>
      </c>
      <c r="E54" s="798"/>
      <c r="F54" s="798">
        <f t="shared" si="2"/>
        <v>0</v>
      </c>
    </row>
    <row r="55" spans="1:7">
      <c r="A55" s="734"/>
      <c r="B55" s="797"/>
      <c r="C55" s="732"/>
      <c r="D55" s="732"/>
      <c r="E55" s="798"/>
      <c r="F55" s="798"/>
    </row>
    <row r="56" spans="1:7">
      <c r="A56" s="734" t="s">
        <v>608</v>
      </c>
      <c r="B56" s="802" t="s">
        <v>992</v>
      </c>
      <c r="C56" s="732" t="s">
        <v>68</v>
      </c>
      <c r="D56" s="732">
        <v>25</v>
      </c>
      <c r="E56" s="735"/>
      <c r="F56" s="798">
        <f t="shared" ref="F56:F64" si="3">D56*E56</f>
        <v>0</v>
      </c>
    </row>
    <row r="57" spans="1:7">
      <c r="A57" s="734"/>
      <c r="B57" s="802" t="s">
        <v>993</v>
      </c>
      <c r="C57" s="732"/>
      <c r="D57" s="732"/>
      <c r="E57" s="735"/>
      <c r="F57" s="798"/>
    </row>
    <row r="58" spans="1:7">
      <c r="A58" s="734"/>
      <c r="B58" s="802" t="s">
        <v>994</v>
      </c>
      <c r="C58" s="732"/>
      <c r="D58" s="732"/>
      <c r="E58" s="735"/>
      <c r="F58" s="798"/>
    </row>
    <row r="59" spans="1:7">
      <c r="A59" s="734"/>
      <c r="B59" s="802" t="s">
        <v>995</v>
      </c>
      <c r="C59" s="732"/>
      <c r="D59" s="732"/>
      <c r="E59" s="735"/>
      <c r="F59" s="798"/>
    </row>
    <row r="60" spans="1:7">
      <c r="A60" s="734"/>
      <c r="B60" s="802"/>
      <c r="C60" s="732"/>
      <c r="D60" s="732"/>
      <c r="E60" s="735"/>
      <c r="F60" s="798"/>
    </row>
    <row r="61" spans="1:7">
      <c r="A61" s="734" t="s">
        <v>609</v>
      </c>
      <c r="B61" s="797" t="s">
        <v>996</v>
      </c>
      <c r="C61" s="732"/>
      <c r="D61" s="805"/>
      <c r="E61" s="735"/>
      <c r="F61" s="735"/>
    </row>
    <row r="62" spans="1:7">
      <c r="A62" s="734"/>
      <c r="B62" s="797" t="s">
        <v>997</v>
      </c>
      <c r="C62" s="732" t="s">
        <v>68</v>
      </c>
      <c r="D62" s="805">
        <v>450</v>
      </c>
      <c r="E62" s="735"/>
      <c r="F62" s="735">
        <f>D62*E62</f>
        <v>0</v>
      </c>
    </row>
    <row r="63" spans="1:7">
      <c r="A63" s="734"/>
      <c r="B63" s="797"/>
      <c r="C63" s="732"/>
      <c r="D63" s="805"/>
      <c r="E63" s="798"/>
      <c r="F63" s="798"/>
    </row>
    <row r="64" spans="1:7">
      <c r="A64" s="734" t="s">
        <v>610</v>
      </c>
      <c r="B64" s="797" t="s">
        <v>998</v>
      </c>
      <c r="C64" s="732" t="s">
        <v>727</v>
      </c>
      <c r="D64" s="805">
        <v>1</v>
      </c>
      <c r="E64" s="798"/>
      <c r="F64" s="798">
        <f t="shared" si="3"/>
        <v>0</v>
      </c>
    </row>
    <row r="65" spans="1:6">
      <c r="A65" s="734"/>
      <c r="B65" s="806" t="s">
        <v>999</v>
      </c>
      <c r="C65" s="732"/>
      <c r="D65" s="805"/>
      <c r="E65" s="733"/>
      <c r="F65" s="735"/>
    </row>
    <row r="66" spans="1:6">
      <c r="A66" s="734"/>
      <c r="B66" s="806"/>
      <c r="C66" s="732"/>
      <c r="D66" s="805"/>
      <c r="E66" s="733"/>
      <c r="F66" s="735"/>
    </row>
    <row r="67" spans="1:6" ht="13.5" thickBot="1">
      <c r="A67" s="807"/>
      <c r="B67" s="808"/>
      <c r="C67" s="807"/>
      <c r="D67" s="807"/>
      <c r="E67" s="809"/>
      <c r="F67" s="809"/>
    </row>
    <row r="68" spans="1:6">
      <c r="A68" s="732"/>
      <c r="B68" s="810" t="s">
        <v>1000</v>
      </c>
      <c r="C68" s="732"/>
      <c r="D68" s="732"/>
      <c r="E68" s="735"/>
      <c r="F68" s="811">
        <f>SUM(F7:F67)</f>
        <v>0</v>
      </c>
    </row>
    <row r="69" spans="1:6">
      <c r="A69" s="732"/>
      <c r="B69" s="810"/>
      <c r="C69" s="732"/>
      <c r="D69" s="732"/>
      <c r="E69" s="735"/>
      <c r="F69" s="811"/>
    </row>
    <row r="70" spans="1:6">
      <c r="A70" s="734"/>
      <c r="B70" s="812"/>
      <c r="C70" s="732"/>
      <c r="D70" s="732"/>
      <c r="E70" s="735"/>
      <c r="F70" s="735"/>
    </row>
    <row r="71" spans="1:6">
      <c r="A71" s="734"/>
      <c r="B71" s="812"/>
      <c r="C71" s="732"/>
      <c r="D71" s="732"/>
      <c r="E71" s="735"/>
      <c r="F71" s="735"/>
    </row>
    <row r="72" spans="1:6">
      <c r="A72" s="734"/>
      <c r="B72" s="812"/>
      <c r="C72" s="732"/>
      <c r="D72" s="732"/>
      <c r="E72" s="735"/>
      <c r="F72" s="735"/>
    </row>
    <row r="73" spans="1:6">
      <c r="A73" s="734"/>
      <c r="B73" s="813"/>
      <c r="C73" s="732"/>
      <c r="D73" s="732"/>
      <c r="E73" s="735"/>
      <c r="F73" s="735"/>
    </row>
    <row r="74" spans="1:6">
      <c r="A74" s="734"/>
      <c r="B74" s="802"/>
      <c r="C74" s="732"/>
      <c r="D74" s="732"/>
      <c r="E74" s="798"/>
      <c r="F74" s="798"/>
    </row>
    <row r="75" spans="1:6">
      <c r="A75" s="734"/>
      <c r="B75" s="803"/>
      <c r="C75" s="732"/>
      <c r="D75" s="732"/>
      <c r="E75" s="735"/>
      <c r="F75" s="735"/>
    </row>
    <row r="76" spans="1:6">
      <c r="A76" s="734"/>
      <c r="B76" s="803"/>
      <c r="C76" s="732"/>
      <c r="D76" s="732"/>
      <c r="E76" s="735"/>
      <c r="F76" s="735"/>
    </row>
    <row r="77" spans="1:6">
      <c r="A77" s="734"/>
      <c r="B77" s="803"/>
      <c r="C77" s="732"/>
      <c r="D77" s="732"/>
      <c r="E77" s="735"/>
      <c r="F77" s="735"/>
    </row>
    <row r="78" spans="1:6">
      <c r="A78" s="734"/>
      <c r="B78" s="803"/>
      <c r="C78" s="732"/>
      <c r="D78" s="732"/>
      <c r="E78" s="735"/>
      <c r="F78" s="735"/>
    </row>
    <row r="79" spans="1:6">
      <c r="B79" s="258"/>
    </row>
    <row r="80" spans="1:6">
      <c r="B80" s="258"/>
    </row>
    <row r="81" spans="2:2">
      <c r="B81" s="258"/>
    </row>
    <row r="82" spans="2:2">
      <c r="B82" s="132"/>
    </row>
    <row r="83" spans="2:2">
      <c r="B83" s="258"/>
    </row>
    <row r="84" spans="2:2">
      <c r="B84" s="258"/>
    </row>
    <row r="85" spans="2:2">
      <c r="B85" s="258"/>
    </row>
    <row r="86" spans="2:2">
      <c r="B86" s="258"/>
    </row>
    <row r="89" spans="2:2">
      <c r="B89" s="258"/>
    </row>
    <row r="90" spans="2:2">
      <c r="B90" s="258"/>
    </row>
    <row r="91" spans="2:2">
      <c r="B91" s="258"/>
    </row>
    <row r="92" spans="2:2">
      <c r="B92" s="258"/>
    </row>
    <row r="93" spans="2:2">
      <c r="B93" s="258"/>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G98"/>
  <sheetViews>
    <sheetView view="pageBreakPreview" topLeftCell="A55" zoomScaleNormal="100" zoomScaleSheetLayoutView="100" workbookViewId="0">
      <selection activeCell="F97" sqref="F97"/>
    </sheetView>
  </sheetViews>
  <sheetFormatPr defaultRowHeight="12.75"/>
  <cols>
    <col min="1" max="1" width="6.7109375" style="184" customWidth="1"/>
    <col min="2" max="2" width="50.7109375" style="224" customWidth="1"/>
    <col min="3" max="3" width="6.7109375" style="122" customWidth="1"/>
    <col min="4" max="4" width="7.7109375" style="122" customWidth="1"/>
    <col min="5" max="5" width="10.7109375" style="114" customWidth="1"/>
    <col min="6" max="6" width="11.42578125" style="114" customWidth="1"/>
    <col min="7" max="7" width="9.140625" style="115"/>
    <col min="8" max="16384" width="9.140625" style="116"/>
  </cols>
  <sheetData>
    <row r="1" spans="1:7" s="115" customFormat="1" ht="12.95" customHeight="1">
      <c r="A1" s="133" t="s">
        <v>630</v>
      </c>
      <c r="B1" s="216" t="s">
        <v>368</v>
      </c>
      <c r="C1" s="135" t="s">
        <v>631</v>
      </c>
      <c r="D1" s="135" t="s">
        <v>632</v>
      </c>
      <c r="E1" s="183" t="s">
        <v>633</v>
      </c>
      <c r="F1" s="259" t="s">
        <v>634</v>
      </c>
    </row>
    <row r="2" spans="1:7" s="115" customFormat="1" ht="12.95" customHeight="1">
      <c r="A2" s="184"/>
      <c r="B2" s="224"/>
      <c r="C2" s="122"/>
      <c r="D2" s="122"/>
      <c r="E2" s="114"/>
      <c r="F2" s="114"/>
    </row>
    <row r="3" spans="1:7">
      <c r="A3" s="185" t="s">
        <v>601</v>
      </c>
      <c r="B3" s="260" t="s">
        <v>1001</v>
      </c>
      <c r="C3" s="184"/>
      <c r="D3" s="120"/>
      <c r="E3" s="211"/>
      <c r="G3" s="116"/>
    </row>
    <row r="4" spans="1:7">
      <c r="A4" s="185"/>
      <c r="B4" s="260"/>
      <c r="C4" s="184"/>
      <c r="D4" s="120"/>
      <c r="E4" s="211"/>
      <c r="G4" s="116"/>
    </row>
    <row r="5" spans="1:7">
      <c r="A5" s="185"/>
      <c r="B5" s="260"/>
      <c r="C5" s="184"/>
      <c r="D5" s="120"/>
      <c r="E5" s="211"/>
      <c r="G5" s="116"/>
    </row>
    <row r="6" spans="1:7" s="489" customFormat="1">
      <c r="A6" s="751" t="s">
        <v>374</v>
      </c>
      <c r="B6" s="822" t="s">
        <v>1002</v>
      </c>
      <c r="C6" s="748" t="s">
        <v>727</v>
      </c>
      <c r="D6" s="814">
        <v>1</v>
      </c>
      <c r="E6" s="754"/>
      <c r="F6" s="750">
        <f>D6*E6</f>
        <v>0</v>
      </c>
      <c r="G6" s="488"/>
    </row>
    <row r="7" spans="1:7" s="263" customFormat="1" ht="25.5">
      <c r="A7" s="184"/>
      <c r="B7" s="261" t="s">
        <v>1003</v>
      </c>
      <c r="C7" s="122"/>
      <c r="D7" s="462"/>
      <c r="E7" s="211"/>
      <c r="F7" s="114"/>
      <c r="G7" s="262"/>
    </row>
    <row r="8" spans="1:7" s="263" customFormat="1">
      <c r="A8" s="264"/>
      <c r="B8" s="261" t="s">
        <v>1004</v>
      </c>
      <c r="D8" s="464"/>
      <c r="E8" s="265"/>
      <c r="F8" s="265"/>
      <c r="G8" s="262"/>
    </row>
    <row r="9" spans="1:7" ht="15">
      <c r="A9" s="266"/>
      <c r="B9" s="143" t="s">
        <v>1005</v>
      </c>
      <c r="D9" s="460"/>
      <c r="G9" s="114"/>
    </row>
    <row r="10" spans="1:7" ht="15">
      <c r="A10" s="266"/>
      <c r="B10" s="256"/>
      <c r="D10" s="460"/>
      <c r="G10" s="114"/>
    </row>
    <row r="11" spans="1:7" ht="89.25">
      <c r="A11" s="184" t="s">
        <v>421</v>
      </c>
      <c r="B11" s="267" t="s">
        <v>1006</v>
      </c>
      <c r="D11" s="460"/>
      <c r="E11" s="201"/>
      <c r="F11" s="201"/>
      <c r="G11" s="268"/>
    </row>
    <row r="12" spans="1:7" ht="15">
      <c r="A12" s="122"/>
      <c r="B12" s="201" t="s">
        <v>1007</v>
      </c>
      <c r="D12" s="460"/>
      <c r="E12" s="201"/>
      <c r="F12" s="201"/>
      <c r="G12" s="268"/>
    </row>
    <row r="13" spans="1:7">
      <c r="A13" s="130"/>
      <c r="B13" s="116" t="s">
        <v>1008</v>
      </c>
      <c r="C13" s="122" t="s">
        <v>114</v>
      </c>
      <c r="D13" s="463">
        <v>3</v>
      </c>
      <c r="E13" s="201"/>
      <c r="F13" s="201"/>
      <c r="G13" s="268"/>
    </row>
    <row r="14" spans="1:7" ht="15">
      <c r="A14" s="266"/>
      <c r="B14" s="256" t="s">
        <v>1009</v>
      </c>
      <c r="D14" s="460"/>
      <c r="E14" s="269"/>
      <c r="F14" s="116"/>
      <c r="G14" s="114"/>
    </row>
    <row r="15" spans="1:7">
      <c r="A15" s="130"/>
      <c r="B15" s="116" t="s">
        <v>1010</v>
      </c>
      <c r="C15" s="122" t="s">
        <v>114</v>
      </c>
      <c r="D15" s="463">
        <v>55</v>
      </c>
      <c r="E15" s="201"/>
      <c r="F15" s="201"/>
      <c r="G15" s="114"/>
    </row>
    <row r="16" spans="1:7" ht="15">
      <c r="A16" s="266"/>
      <c r="B16" s="256" t="s">
        <v>1009</v>
      </c>
      <c r="D16" s="460"/>
      <c r="E16" s="269"/>
      <c r="F16" s="116"/>
      <c r="G16" s="268"/>
    </row>
    <row r="17" spans="1:7">
      <c r="A17" s="130"/>
      <c r="B17" s="116" t="s">
        <v>1011</v>
      </c>
      <c r="C17" s="122" t="s">
        <v>114</v>
      </c>
      <c r="D17" s="463">
        <v>1</v>
      </c>
      <c r="E17" s="201"/>
      <c r="F17" s="201"/>
      <c r="G17" s="268"/>
    </row>
    <row r="18" spans="1:7" ht="15">
      <c r="A18" s="266"/>
      <c r="B18" s="256" t="s">
        <v>1009</v>
      </c>
      <c r="D18" s="460"/>
      <c r="E18" s="269"/>
      <c r="F18" s="116"/>
      <c r="G18" s="114"/>
    </row>
    <row r="19" spans="1:7">
      <c r="A19" s="130"/>
      <c r="B19" s="116" t="s">
        <v>1012</v>
      </c>
      <c r="C19" s="122" t="s">
        <v>114</v>
      </c>
      <c r="D19" s="463">
        <v>12</v>
      </c>
      <c r="E19" s="201"/>
      <c r="F19" s="201"/>
      <c r="G19" s="114"/>
    </row>
    <row r="20" spans="1:7" ht="15">
      <c r="A20" s="266"/>
      <c r="B20" s="256" t="s">
        <v>1009</v>
      </c>
      <c r="D20" s="460"/>
      <c r="E20" s="269"/>
      <c r="F20" s="116"/>
      <c r="G20" s="268"/>
    </row>
    <row r="21" spans="1:7">
      <c r="A21" s="130"/>
      <c r="B21" s="270" t="s">
        <v>1013</v>
      </c>
      <c r="C21" s="122" t="s">
        <v>114</v>
      </c>
      <c r="D21" s="463">
        <v>4</v>
      </c>
      <c r="E21" s="201"/>
      <c r="F21" s="201"/>
      <c r="G21" s="268"/>
    </row>
    <row r="22" spans="1:7" ht="10.5" customHeight="1">
      <c r="A22" s="266"/>
      <c r="B22" s="256" t="s">
        <v>1009</v>
      </c>
      <c r="D22" s="460"/>
      <c r="E22" s="269"/>
      <c r="F22" s="116"/>
      <c r="G22" s="114"/>
    </row>
    <row r="23" spans="1:7">
      <c r="A23" s="130"/>
      <c r="B23" s="270" t="s">
        <v>1014</v>
      </c>
      <c r="C23" s="122" t="s">
        <v>114</v>
      </c>
      <c r="D23" s="463">
        <v>2</v>
      </c>
      <c r="E23" s="201"/>
      <c r="F23" s="201"/>
      <c r="G23" s="268"/>
    </row>
    <row r="24" spans="1:7" ht="15">
      <c r="A24" s="266"/>
      <c r="B24" s="256" t="s">
        <v>1009</v>
      </c>
      <c r="D24" s="460"/>
      <c r="E24" s="269"/>
      <c r="F24" s="116"/>
      <c r="G24" s="114"/>
    </row>
    <row r="25" spans="1:7">
      <c r="A25" s="130"/>
      <c r="B25" s="270" t="s">
        <v>1015</v>
      </c>
      <c r="C25" s="122" t="s">
        <v>114</v>
      </c>
      <c r="D25" s="463">
        <v>2</v>
      </c>
      <c r="E25" s="201"/>
      <c r="F25" s="201"/>
      <c r="G25" s="268"/>
    </row>
    <row r="26" spans="1:7" ht="15">
      <c r="A26" s="266"/>
      <c r="B26" s="256" t="s">
        <v>1009</v>
      </c>
      <c r="D26" s="460"/>
      <c r="E26" s="269"/>
      <c r="F26" s="116"/>
      <c r="G26" s="268"/>
    </row>
    <row r="27" spans="1:7">
      <c r="A27" s="130"/>
      <c r="B27" s="270" t="s">
        <v>1016</v>
      </c>
      <c r="C27" s="122" t="s">
        <v>727</v>
      </c>
      <c r="D27" s="463">
        <v>1</v>
      </c>
      <c r="E27" s="201"/>
      <c r="F27" s="201"/>
      <c r="G27" s="114"/>
    </row>
    <row r="28" spans="1:7" ht="15">
      <c r="A28" s="266"/>
      <c r="B28" s="256" t="s">
        <v>1009</v>
      </c>
      <c r="D28" s="460"/>
      <c r="E28" s="269"/>
      <c r="F28" s="116"/>
      <c r="G28" s="268"/>
    </row>
    <row r="29" spans="1:7">
      <c r="A29" s="130"/>
      <c r="B29" s="116" t="s">
        <v>1017</v>
      </c>
      <c r="C29" s="122" t="s">
        <v>114</v>
      </c>
      <c r="D29" s="463">
        <v>18</v>
      </c>
      <c r="E29" s="201"/>
      <c r="F29" s="201"/>
      <c r="G29" s="268"/>
    </row>
    <row r="30" spans="1:7" ht="15">
      <c r="A30" s="266"/>
      <c r="B30" s="256" t="s">
        <v>1009</v>
      </c>
      <c r="D30" s="460"/>
      <c r="E30" s="269"/>
      <c r="F30" s="116"/>
      <c r="G30" s="114"/>
    </row>
    <row r="31" spans="1:7">
      <c r="A31" s="130"/>
      <c r="B31" s="270" t="s">
        <v>1018</v>
      </c>
      <c r="C31" s="122" t="s">
        <v>114</v>
      </c>
      <c r="D31" s="463">
        <v>18</v>
      </c>
      <c r="E31" s="201"/>
      <c r="F31" s="201"/>
      <c r="G31" s="268"/>
    </row>
    <row r="32" spans="1:7" ht="15">
      <c r="A32" s="266"/>
      <c r="B32" s="256" t="s">
        <v>1009</v>
      </c>
      <c r="D32" s="460"/>
      <c r="E32" s="269"/>
      <c r="F32" s="116"/>
      <c r="G32" s="268"/>
    </row>
    <row r="33" spans="1:7">
      <c r="A33" s="130"/>
      <c r="B33" s="270" t="s">
        <v>1019</v>
      </c>
      <c r="C33" s="122" t="s">
        <v>114</v>
      </c>
      <c r="D33" s="463">
        <v>18</v>
      </c>
      <c r="E33" s="201"/>
      <c r="F33" s="201"/>
      <c r="G33" s="268"/>
    </row>
    <row r="34" spans="1:7" ht="15">
      <c r="A34" s="266"/>
      <c r="B34" s="256" t="s">
        <v>1009</v>
      </c>
      <c r="D34" s="460"/>
      <c r="E34" s="269"/>
      <c r="F34" s="116"/>
      <c r="G34" s="268"/>
    </row>
    <row r="35" spans="1:7">
      <c r="A35" s="122"/>
      <c r="B35" s="271" t="s">
        <v>1020</v>
      </c>
      <c r="C35" s="272" t="s">
        <v>727</v>
      </c>
      <c r="D35" s="496">
        <v>1</v>
      </c>
      <c r="E35" s="497"/>
      <c r="F35" s="498"/>
      <c r="G35" s="114"/>
    </row>
    <row r="36" spans="1:7">
      <c r="A36" s="122"/>
      <c r="B36" s="273" t="s">
        <v>729</v>
      </c>
      <c r="C36" s="122" t="s">
        <v>727</v>
      </c>
      <c r="D36" s="465">
        <v>1</v>
      </c>
      <c r="E36" s="211"/>
      <c r="F36" s="114">
        <f>D36*E36</f>
        <v>0</v>
      </c>
      <c r="G36" s="268"/>
    </row>
    <row r="37" spans="1:7" ht="15">
      <c r="A37" s="122"/>
      <c r="B37" s="273"/>
      <c r="D37" s="460"/>
      <c r="E37" s="211"/>
      <c r="G37" s="268"/>
    </row>
    <row r="38" spans="1:7" ht="15">
      <c r="A38" s="266"/>
      <c r="B38" s="171"/>
      <c r="D38" s="460"/>
      <c r="G38" s="268"/>
    </row>
    <row r="39" spans="1:7">
      <c r="A39" s="184" t="s">
        <v>468</v>
      </c>
      <c r="B39" s="268" t="s">
        <v>1021</v>
      </c>
      <c r="C39" s="122" t="s">
        <v>725</v>
      </c>
      <c r="D39" s="463">
        <v>3</v>
      </c>
      <c r="F39" s="114">
        <f>D39*E39</f>
        <v>0</v>
      </c>
      <c r="G39" s="268"/>
    </row>
    <row r="40" spans="1:7">
      <c r="A40" s="751"/>
      <c r="B40" s="815"/>
      <c r="C40" s="816"/>
      <c r="D40" s="817"/>
      <c r="E40" s="818"/>
      <c r="F40" s="750"/>
      <c r="G40" s="114"/>
    </row>
    <row r="41" spans="1:7" s="490" customFormat="1" ht="25.5">
      <c r="A41" s="751" t="s">
        <v>533</v>
      </c>
      <c r="B41" s="815" t="s">
        <v>1022</v>
      </c>
      <c r="C41" s="748" t="s">
        <v>725</v>
      </c>
      <c r="D41" s="819">
        <v>55</v>
      </c>
      <c r="E41" s="750"/>
      <c r="F41" s="750">
        <f>D41*E41</f>
        <v>0</v>
      </c>
      <c r="G41" s="487"/>
    </row>
    <row r="42" spans="1:7">
      <c r="A42" s="751"/>
      <c r="B42" s="815"/>
      <c r="C42" s="816"/>
      <c r="D42" s="820"/>
      <c r="E42" s="818"/>
      <c r="F42" s="750"/>
      <c r="G42" s="114"/>
    </row>
    <row r="43" spans="1:7" s="490" customFormat="1">
      <c r="A43" s="751" t="s">
        <v>576</v>
      </c>
      <c r="B43" s="815" t="s">
        <v>1023</v>
      </c>
      <c r="C43" s="748" t="s">
        <v>68</v>
      </c>
      <c r="D43" s="819">
        <v>2750</v>
      </c>
      <c r="E43" s="750"/>
      <c r="F43" s="750">
        <f>D43*E43</f>
        <v>0</v>
      </c>
      <c r="G43" s="487"/>
    </row>
    <row r="44" spans="1:7">
      <c r="A44" s="751"/>
      <c r="B44" s="815"/>
      <c r="C44" s="816"/>
      <c r="D44" s="820"/>
      <c r="E44" s="818"/>
      <c r="F44" s="750"/>
      <c r="G44" s="114"/>
    </row>
    <row r="45" spans="1:7" s="490" customFormat="1" ht="89.25">
      <c r="A45" s="751" t="s">
        <v>599</v>
      </c>
      <c r="B45" s="815" t="s">
        <v>1024</v>
      </c>
      <c r="C45" s="748" t="s">
        <v>725</v>
      </c>
      <c r="D45" s="819">
        <v>55</v>
      </c>
      <c r="E45" s="750"/>
      <c r="F45" s="750">
        <f>D45*E45</f>
        <v>0</v>
      </c>
      <c r="G45" s="487"/>
    </row>
    <row r="46" spans="1:7">
      <c r="A46" s="751"/>
      <c r="B46" s="815"/>
      <c r="C46" s="816"/>
      <c r="D46" s="817"/>
      <c r="E46" s="818"/>
      <c r="F46" s="750"/>
      <c r="G46" s="114"/>
    </row>
    <row r="47" spans="1:7">
      <c r="A47" s="751" t="s">
        <v>600</v>
      </c>
      <c r="B47" s="815" t="s">
        <v>1025</v>
      </c>
      <c r="C47" s="748" t="s">
        <v>725</v>
      </c>
      <c r="D47" s="819">
        <v>1</v>
      </c>
      <c r="E47" s="750"/>
      <c r="F47" s="750">
        <f>D47*E47</f>
        <v>0</v>
      </c>
      <c r="G47" s="114"/>
    </row>
    <row r="48" spans="1:7">
      <c r="A48" s="751"/>
      <c r="B48" s="815"/>
      <c r="C48" s="816"/>
      <c r="D48" s="817"/>
      <c r="E48" s="818"/>
      <c r="F48" s="750"/>
      <c r="G48" s="114"/>
    </row>
    <row r="49" spans="1:7" s="490" customFormat="1" ht="25.5">
      <c r="A49" s="751" t="s">
        <v>601</v>
      </c>
      <c r="B49" s="815" t="s">
        <v>1026</v>
      </c>
      <c r="C49" s="748" t="s">
        <v>725</v>
      </c>
      <c r="D49" s="819">
        <v>20</v>
      </c>
      <c r="E49" s="750"/>
      <c r="F49" s="750">
        <f>D49*E49</f>
        <v>0</v>
      </c>
      <c r="G49" s="487"/>
    </row>
    <row r="50" spans="1:7">
      <c r="A50" s="751"/>
      <c r="B50" s="815"/>
      <c r="C50" s="816"/>
      <c r="D50" s="821"/>
      <c r="E50" s="818"/>
      <c r="F50" s="750"/>
      <c r="G50" s="114"/>
    </row>
    <row r="51" spans="1:7" s="490" customFormat="1">
      <c r="A51" s="751" t="s">
        <v>602</v>
      </c>
      <c r="B51" s="815" t="s">
        <v>1027</v>
      </c>
      <c r="C51" s="748" t="s">
        <v>725</v>
      </c>
      <c r="D51" s="819">
        <v>20</v>
      </c>
      <c r="E51" s="750"/>
      <c r="F51" s="750">
        <f>D51*E51</f>
        <v>0</v>
      </c>
      <c r="G51" s="487"/>
    </row>
    <row r="52" spans="1:7">
      <c r="B52" s="274"/>
      <c r="C52" s="275"/>
      <c r="D52" s="466"/>
      <c r="E52" s="276"/>
      <c r="G52" s="114"/>
    </row>
    <row r="53" spans="1:7" ht="25.5">
      <c r="A53" s="184" t="s">
        <v>603</v>
      </c>
      <c r="B53" s="278" t="s">
        <v>1028</v>
      </c>
      <c r="C53" s="122" t="s">
        <v>725</v>
      </c>
      <c r="D53" s="463">
        <v>1</v>
      </c>
      <c r="F53" s="114">
        <f>D53*E53</f>
        <v>0</v>
      </c>
      <c r="G53" s="114"/>
    </row>
    <row r="54" spans="1:7">
      <c r="B54" s="274"/>
      <c r="C54" s="275"/>
      <c r="D54" s="466"/>
      <c r="E54" s="276"/>
      <c r="G54" s="114"/>
    </row>
    <row r="55" spans="1:7">
      <c r="A55" s="184" t="s">
        <v>604</v>
      </c>
      <c r="B55" s="274" t="s">
        <v>1029</v>
      </c>
      <c r="C55" s="122" t="s">
        <v>725</v>
      </c>
      <c r="D55" s="463">
        <v>8</v>
      </c>
      <c r="F55" s="114">
        <f>D55*E55</f>
        <v>0</v>
      </c>
      <c r="G55" s="114"/>
    </row>
    <row r="56" spans="1:7">
      <c r="B56" s="274"/>
      <c r="C56" s="275"/>
      <c r="D56" s="466"/>
      <c r="E56" s="276"/>
      <c r="G56" s="114"/>
    </row>
    <row r="57" spans="1:7">
      <c r="A57" s="184" t="s">
        <v>801</v>
      </c>
      <c r="B57" s="274" t="s">
        <v>1030</v>
      </c>
      <c r="C57" s="122" t="s">
        <v>725</v>
      </c>
      <c r="D57" s="463">
        <v>8</v>
      </c>
      <c r="F57" s="114">
        <f>D57*E57</f>
        <v>0</v>
      </c>
      <c r="G57" s="114"/>
    </row>
    <row r="58" spans="1:7">
      <c r="B58" s="274"/>
      <c r="C58" s="275"/>
      <c r="D58" s="466"/>
      <c r="E58" s="276"/>
      <c r="G58" s="114"/>
    </row>
    <row r="59" spans="1:7">
      <c r="A59" s="184" t="s">
        <v>605</v>
      </c>
      <c r="B59" s="274" t="s">
        <v>1031</v>
      </c>
      <c r="C59" s="122" t="s">
        <v>725</v>
      </c>
      <c r="D59" s="463">
        <v>55</v>
      </c>
      <c r="F59" s="114">
        <f>D59*E59</f>
        <v>0</v>
      </c>
      <c r="G59" s="114"/>
    </row>
    <row r="60" spans="1:7">
      <c r="B60" s="274"/>
      <c r="C60" s="275"/>
      <c r="D60" s="466"/>
      <c r="E60" s="276"/>
      <c r="G60" s="114"/>
    </row>
    <row r="61" spans="1:7">
      <c r="A61" s="184" t="s">
        <v>606</v>
      </c>
      <c r="B61" s="274" t="s">
        <v>1032</v>
      </c>
      <c r="C61" s="122" t="s">
        <v>725</v>
      </c>
      <c r="D61" s="463">
        <v>55</v>
      </c>
      <c r="F61" s="114">
        <f>D61*E61</f>
        <v>0</v>
      </c>
      <c r="G61" s="114"/>
    </row>
    <row r="62" spans="1:7">
      <c r="B62" s="274"/>
      <c r="C62" s="275"/>
      <c r="D62" s="466"/>
      <c r="E62" s="276"/>
      <c r="G62" s="114"/>
    </row>
    <row r="63" spans="1:7" ht="25.5">
      <c r="A63" s="184" t="s">
        <v>607</v>
      </c>
      <c r="B63" s="274" t="s">
        <v>1033</v>
      </c>
      <c r="C63" s="122" t="s">
        <v>725</v>
      </c>
      <c r="D63" s="463">
        <v>55</v>
      </c>
      <c r="F63" s="114">
        <f t="shared" ref="F63" si="0">D63*E63</f>
        <v>0</v>
      </c>
      <c r="G63" s="114"/>
    </row>
    <row r="64" spans="1:7" ht="15">
      <c r="A64" s="266"/>
      <c r="B64" s="171"/>
      <c r="D64" s="460"/>
      <c r="G64" s="114"/>
    </row>
    <row r="65" spans="1:7" ht="38.25">
      <c r="A65" s="279" t="s">
        <v>608</v>
      </c>
      <c r="B65" s="280" t="s">
        <v>1034</v>
      </c>
      <c r="C65" s="281" t="s">
        <v>114</v>
      </c>
      <c r="D65" s="467">
        <v>1</v>
      </c>
      <c r="E65" s="282"/>
      <c r="F65" s="283">
        <f>(E65*D65)</f>
        <v>0</v>
      </c>
      <c r="G65" s="114"/>
    </row>
    <row r="66" spans="1:7" ht="15">
      <c r="A66" s="266"/>
      <c r="B66" s="256"/>
      <c r="D66" s="460"/>
      <c r="G66" s="114"/>
    </row>
    <row r="67" spans="1:7">
      <c r="A67" s="279" t="s">
        <v>609</v>
      </c>
      <c r="B67" s="201" t="s">
        <v>1035</v>
      </c>
      <c r="C67" s="284" t="s">
        <v>727</v>
      </c>
      <c r="D67" s="465">
        <v>1</v>
      </c>
      <c r="E67" s="211"/>
      <c r="F67" s="114">
        <f>D67*E67</f>
        <v>0</v>
      </c>
      <c r="G67" s="114"/>
    </row>
    <row r="68" spans="1:7" ht="15">
      <c r="A68" s="130"/>
      <c r="B68" s="116" t="s">
        <v>1036</v>
      </c>
      <c r="D68" s="460"/>
      <c r="E68" s="268"/>
      <c r="F68" s="268"/>
      <c r="G68" s="114"/>
    </row>
    <row r="69" spans="1:7">
      <c r="B69" s="201" t="s">
        <v>1037</v>
      </c>
      <c r="C69" s="284"/>
      <c r="D69" s="465"/>
      <c r="E69" s="285"/>
      <c r="F69" s="285"/>
      <c r="G69" s="114"/>
    </row>
    <row r="70" spans="1:7">
      <c r="B70" s="201" t="s">
        <v>1038</v>
      </c>
      <c r="C70" s="284"/>
      <c r="D70" s="465"/>
      <c r="E70" s="285"/>
      <c r="F70" s="285"/>
      <c r="G70" s="114"/>
    </row>
    <row r="71" spans="1:7">
      <c r="B71" s="201" t="s">
        <v>1039</v>
      </c>
      <c r="C71" s="284"/>
      <c r="D71" s="465"/>
      <c r="E71" s="285"/>
      <c r="F71" s="285"/>
      <c r="G71" s="114"/>
    </row>
    <row r="72" spans="1:7">
      <c r="A72" s="122"/>
      <c r="B72" s="201" t="s">
        <v>1040</v>
      </c>
      <c r="C72" s="116"/>
      <c r="D72" s="461"/>
      <c r="E72" s="116"/>
      <c r="F72" s="116"/>
      <c r="G72" s="114"/>
    </row>
    <row r="73" spans="1:7">
      <c r="B73" s="256" t="s">
        <v>1009</v>
      </c>
      <c r="C73" s="284"/>
      <c r="D73" s="465"/>
      <c r="E73" s="211"/>
      <c r="G73" s="114"/>
    </row>
    <row r="74" spans="1:7">
      <c r="B74" s="116"/>
      <c r="D74" s="462"/>
      <c r="E74" s="211"/>
      <c r="G74" s="114"/>
    </row>
    <row r="75" spans="1:7" s="490" customFormat="1">
      <c r="A75" s="751" t="s">
        <v>610</v>
      </c>
      <c r="B75" s="742" t="s">
        <v>1041</v>
      </c>
      <c r="C75" s="748" t="s">
        <v>1042</v>
      </c>
      <c r="D75" s="814">
        <v>1</v>
      </c>
      <c r="E75" s="754"/>
      <c r="F75" s="750">
        <f>D75*E75</f>
        <v>0</v>
      </c>
      <c r="G75" s="487"/>
    </row>
    <row r="76" spans="1:7">
      <c r="B76" s="116" t="s">
        <v>1043</v>
      </c>
      <c r="D76" s="462"/>
      <c r="E76" s="211"/>
      <c r="G76" s="114"/>
    </row>
    <row r="77" spans="1:7">
      <c r="B77" s="116" t="s">
        <v>1044</v>
      </c>
      <c r="C77" s="116"/>
      <c r="D77" s="461"/>
      <c r="G77" s="268"/>
    </row>
    <row r="78" spans="1:7">
      <c r="B78" s="116"/>
      <c r="C78" s="116"/>
      <c r="D78" s="461"/>
      <c r="G78" s="268"/>
    </row>
    <row r="79" spans="1:7">
      <c r="A79" s="184" t="s">
        <v>611</v>
      </c>
      <c r="B79" s="116" t="s">
        <v>1045</v>
      </c>
      <c r="C79" s="122" t="s">
        <v>68</v>
      </c>
      <c r="D79" s="462">
        <v>105</v>
      </c>
      <c r="E79" s="211"/>
      <c r="F79" s="114">
        <f>D79*E79</f>
        <v>0</v>
      </c>
      <c r="G79" s="268"/>
    </row>
    <row r="80" spans="1:7">
      <c r="B80" s="116" t="s">
        <v>1046</v>
      </c>
      <c r="D80" s="462"/>
      <c r="E80" s="211"/>
      <c r="G80" s="268"/>
    </row>
    <row r="81" spans="1:7">
      <c r="B81" s="286" t="s">
        <v>1047</v>
      </c>
      <c r="C81" s="116"/>
      <c r="D81" s="461"/>
      <c r="G81" s="268"/>
    </row>
    <row r="82" spans="1:7">
      <c r="B82" s="286"/>
      <c r="D82" s="462"/>
      <c r="E82" s="211"/>
      <c r="G82" s="268"/>
    </row>
    <row r="83" spans="1:7">
      <c r="A83" s="184" t="s">
        <v>612</v>
      </c>
      <c r="B83" s="116" t="s">
        <v>1048</v>
      </c>
      <c r="C83" s="122" t="s">
        <v>68</v>
      </c>
      <c r="D83" s="462">
        <v>105</v>
      </c>
      <c r="E83" s="211"/>
      <c r="F83" s="114">
        <f>D83*E83</f>
        <v>0</v>
      </c>
      <c r="G83" s="268"/>
    </row>
    <row r="84" spans="1:7">
      <c r="B84" s="116" t="s">
        <v>1046</v>
      </c>
      <c r="D84" s="462"/>
      <c r="E84" s="211"/>
      <c r="G84" s="116"/>
    </row>
    <row r="85" spans="1:7">
      <c r="B85" s="286" t="s">
        <v>1049</v>
      </c>
      <c r="D85" s="462"/>
      <c r="E85" s="211"/>
      <c r="G85" s="116"/>
    </row>
    <row r="86" spans="1:7">
      <c r="B86" s="270"/>
      <c r="D86" s="462"/>
      <c r="E86" s="211"/>
      <c r="G86" s="116"/>
    </row>
    <row r="87" spans="1:7">
      <c r="A87" s="138" t="s">
        <v>613</v>
      </c>
      <c r="B87" s="127" t="s">
        <v>1050</v>
      </c>
      <c r="C87" s="116"/>
      <c r="D87" s="461"/>
      <c r="E87" s="116"/>
      <c r="F87" s="116"/>
      <c r="G87" s="116"/>
    </row>
    <row r="88" spans="1:7">
      <c r="A88" s="287"/>
      <c r="B88" s="127" t="s">
        <v>1051</v>
      </c>
      <c r="C88" s="145" t="s">
        <v>68</v>
      </c>
      <c r="D88" s="468">
        <v>1375</v>
      </c>
      <c r="E88" s="288"/>
      <c r="F88" s="289">
        <f>D88*E88</f>
        <v>0</v>
      </c>
      <c r="G88" s="116"/>
    </row>
    <row r="89" spans="1:7">
      <c r="A89" s="287"/>
      <c r="B89" s="127" t="s">
        <v>1052</v>
      </c>
      <c r="C89" s="145" t="s">
        <v>68</v>
      </c>
      <c r="D89" s="468">
        <v>50</v>
      </c>
      <c r="E89" s="288"/>
      <c r="F89" s="289">
        <f>D89*E89</f>
        <v>0</v>
      </c>
      <c r="G89" s="116"/>
    </row>
    <row r="90" spans="1:7">
      <c r="B90" s="270"/>
      <c r="D90" s="462"/>
      <c r="E90" s="211"/>
      <c r="G90" s="116"/>
    </row>
    <row r="91" spans="1:7">
      <c r="A91" s="184" t="s">
        <v>614</v>
      </c>
      <c r="B91" s="201" t="s">
        <v>1053</v>
      </c>
      <c r="C91" s="290" t="s">
        <v>727</v>
      </c>
      <c r="D91" s="462">
        <v>1</v>
      </c>
      <c r="E91" s="211"/>
      <c r="F91" s="114">
        <f>D91*E91</f>
        <v>0</v>
      </c>
      <c r="G91" s="116"/>
    </row>
    <row r="92" spans="1:7">
      <c r="B92" s="273"/>
      <c r="D92" s="462"/>
      <c r="E92" s="211"/>
    </row>
    <row r="93" spans="1:7">
      <c r="A93" s="184" t="s">
        <v>615</v>
      </c>
      <c r="B93" s="201" t="s">
        <v>1054</v>
      </c>
      <c r="C93" s="290" t="s">
        <v>727</v>
      </c>
      <c r="D93" s="462">
        <v>1</v>
      </c>
      <c r="E93" s="211"/>
      <c r="F93" s="114">
        <f>D93*E93</f>
        <v>0</v>
      </c>
    </row>
    <row r="94" spans="1:7">
      <c r="B94" s="201" t="s">
        <v>1055</v>
      </c>
      <c r="C94" s="290"/>
      <c r="D94" s="120"/>
      <c r="E94" s="211"/>
    </row>
    <row r="95" spans="1:7">
      <c r="B95" s="201"/>
      <c r="C95" s="290"/>
      <c r="D95" s="120"/>
      <c r="E95" s="211"/>
    </row>
    <row r="96" spans="1:7" ht="13.5" thickBot="1">
      <c r="A96" s="202"/>
      <c r="B96" s="291"/>
      <c r="C96" s="292"/>
      <c r="D96" s="293"/>
      <c r="E96" s="294"/>
      <c r="F96" s="295"/>
    </row>
    <row r="97" spans="2:6">
      <c r="B97" s="296" t="s">
        <v>1056</v>
      </c>
      <c r="D97" s="120"/>
      <c r="E97" s="211"/>
      <c r="F97" s="123">
        <f>SUM(F6:F96)</f>
        <v>0</v>
      </c>
    </row>
    <row r="98" spans="2:6">
      <c r="B98" s="297"/>
      <c r="D98" s="120"/>
      <c r="E98" s="211"/>
    </row>
  </sheetData>
  <protectedRanges>
    <protectedRange sqref="E65" name="Raspon1_1_1_1"/>
  </protectedRanges>
  <conditionalFormatting sqref="E65">
    <cfRule type="cellIs" dxfId="18" priority="5" stopIfTrue="1" operator="greaterThan">
      <formula>0</formula>
    </cfRule>
  </conditionalFormatting>
  <conditionalFormatting sqref="F65">
    <cfRule type="cellIs" dxfId="17" priority="6" stopIfTrue="1" operator="greaterThan">
      <formula>0</formula>
    </cfRule>
  </conditionalFormatting>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G43"/>
  <sheetViews>
    <sheetView view="pageBreakPreview" zoomScaleNormal="100" zoomScaleSheetLayoutView="100" workbookViewId="0">
      <selection activeCell="F42" sqref="F42"/>
    </sheetView>
  </sheetViews>
  <sheetFormatPr defaultRowHeight="12.75"/>
  <cols>
    <col min="1" max="1" width="6.7109375" style="184" customWidth="1"/>
    <col min="2" max="2" width="50.7109375" style="112" customWidth="1"/>
    <col min="3" max="3" width="6.7109375" style="122" customWidth="1"/>
    <col min="4" max="4" width="7.7109375" style="122" customWidth="1"/>
    <col min="5" max="5" width="10.7109375" style="114" customWidth="1"/>
    <col min="6" max="6" width="11.42578125" style="114" customWidth="1"/>
    <col min="7" max="7" width="9.140625" style="115"/>
    <col min="8" max="16384" width="9.140625" style="116"/>
  </cols>
  <sheetData>
    <row r="1" spans="1:7" s="115" customFormat="1" ht="12.95" customHeight="1">
      <c r="A1" s="133" t="s">
        <v>630</v>
      </c>
      <c r="B1" s="134" t="s">
        <v>368</v>
      </c>
      <c r="C1" s="135" t="s">
        <v>631</v>
      </c>
      <c r="D1" s="135" t="s">
        <v>632</v>
      </c>
      <c r="E1" s="135" t="s">
        <v>633</v>
      </c>
      <c r="F1" s="136" t="s">
        <v>634</v>
      </c>
    </row>
    <row r="2" spans="1:7" s="115" customFormat="1" ht="12.95" customHeight="1">
      <c r="A2" s="184"/>
      <c r="B2" s="112"/>
      <c r="C2" s="122"/>
      <c r="D2" s="122"/>
      <c r="E2" s="114"/>
      <c r="F2" s="114"/>
    </row>
    <row r="3" spans="1:7">
      <c r="A3" s="185" t="s">
        <v>602</v>
      </c>
      <c r="B3" s="113" t="s">
        <v>1057</v>
      </c>
      <c r="C3" s="184"/>
      <c r="D3" s="120"/>
      <c r="E3" s="211"/>
      <c r="G3" s="116"/>
    </row>
    <row r="4" spans="1:7">
      <c r="A4" s="185"/>
      <c r="B4" s="113"/>
      <c r="C4" s="184"/>
      <c r="D4" s="120"/>
      <c r="E4" s="211"/>
      <c r="G4" s="116"/>
    </row>
    <row r="5" spans="1:7">
      <c r="A5" s="185"/>
      <c r="B5" s="113"/>
      <c r="C5" s="184"/>
      <c r="D5" s="120"/>
      <c r="E5" s="211"/>
      <c r="G5" s="116"/>
    </row>
    <row r="6" spans="1:7">
      <c r="A6" s="184" t="s">
        <v>374</v>
      </c>
      <c r="B6" s="141" t="s">
        <v>1058</v>
      </c>
      <c r="C6" s="122" t="s">
        <v>68</v>
      </c>
      <c r="D6" s="124">
        <v>88</v>
      </c>
      <c r="E6" s="211"/>
      <c r="F6" s="114">
        <f t="shared" ref="F6:F11" si="0">D6*E6</f>
        <v>0</v>
      </c>
      <c r="G6" s="116"/>
    </row>
    <row r="7" spans="1:7">
      <c r="B7" s="141"/>
      <c r="C7" s="124"/>
      <c r="D7" s="124"/>
      <c r="E7" s="139"/>
      <c r="G7" s="116"/>
    </row>
    <row r="8" spans="1:7" ht="14.25">
      <c r="A8" s="184" t="s">
        <v>421</v>
      </c>
      <c r="B8" s="131" t="s">
        <v>1059</v>
      </c>
      <c r="C8" s="124" t="s">
        <v>836</v>
      </c>
      <c r="D8" s="124">
        <v>28.2</v>
      </c>
      <c r="E8" s="139"/>
      <c r="F8" s="114">
        <f t="shared" si="0"/>
        <v>0</v>
      </c>
      <c r="G8" s="116"/>
    </row>
    <row r="9" spans="1:7">
      <c r="B9" s="131" t="s">
        <v>1060</v>
      </c>
      <c r="C9" s="124"/>
      <c r="D9" s="124"/>
      <c r="E9" s="139"/>
      <c r="G9" s="116"/>
    </row>
    <row r="10" spans="1:7">
      <c r="B10" s="126"/>
      <c r="C10" s="124"/>
      <c r="D10" s="124"/>
      <c r="E10" s="139"/>
      <c r="G10" s="116"/>
    </row>
    <row r="11" spans="1:7" ht="14.25">
      <c r="A11" s="184" t="s">
        <v>468</v>
      </c>
      <c r="B11" s="141" t="s">
        <v>1061</v>
      </c>
      <c r="C11" s="124" t="s">
        <v>836</v>
      </c>
      <c r="D11" s="124">
        <v>6</v>
      </c>
      <c r="E11" s="139"/>
      <c r="F11" s="114">
        <f t="shared" si="0"/>
        <v>0</v>
      </c>
      <c r="G11" s="116"/>
    </row>
    <row r="12" spans="1:7">
      <c r="B12" s="131"/>
      <c r="C12" s="124"/>
      <c r="D12" s="124"/>
      <c r="E12" s="139"/>
      <c r="G12" s="116"/>
    </row>
    <row r="13" spans="1:7">
      <c r="A13" s="184" t="s">
        <v>533</v>
      </c>
      <c r="B13" s="141" t="s">
        <v>1062</v>
      </c>
      <c r="C13" s="124" t="s">
        <v>68</v>
      </c>
      <c r="D13" s="124">
        <v>360</v>
      </c>
      <c r="E13" s="139"/>
      <c r="F13" s="114">
        <f>D13*E13</f>
        <v>0</v>
      </c>
      <c r="G13" s="116"/>
    </row>
    <row r="14" spans="1:7">
      <c r="B14" s="141"/>
      <c r="C14" s="124"/>
      <c r="D14" s="124"/>
      <c r="E14" s="139"/>
      <c r="G14" s="116"/>
    </row>
    <row r="15" spans="1:7">
      <c r="A15" s="184" t="s">
        <v>576</v>
      </c>
      <c r="B15" s="141" t="s">
        <v>1063</v>
      </c>
      <c r="C15" s="124" t="s">
        <v>114</v>
      </c>
      <c r="D15" s="124">
        <v>88</v>
      </c>
      <c r="E15" s="139"/>
      <c r="F15" s="114">
        <f>D15*E15</f>
        <v>0</v>
      </c>
      <c r="G15" s="116"/>
    </row>
    <row r="16" spans="1:7">
      <c r="B16" s="141"/>
      <c r="C16" s="124"/>
      <c r="D16" s="124"/>
      <c r="E16" s="139"/>
      <c r="G16" s="116"/>
    </row>
    <row r="17" spans="1:7">
      <c r="A17" s="184" t="s">
        <v>599</v>
      </c>
      <c r="B17" s="116" t="s">
        <v>1064</v>
      </c>
      <c r="C17" s="122" t="s">
        <v>68</v>
      </c>
      <c r="D17" s="122">
        <v>10</v>
      </c>
      <c r="E17" s="139"/>
      <c r="F17" s="114">
        <f>D17*E17</f>
        <v>0</v>
      </c>
      <c r="G17" s="116"/>
    </row>
    <row r="18" spans="1:7">
      <c r="B18" s="141"/>
      <c r="C18" s="124"/>
      <c r="D18" s="124"/>
      <c r="E18" s="139"/>
      <c r="G18" s="116"/>
    </row>
    <row r="19" spans="1:7" ht="14.25">
      <c r="A19" s="184" t="s">
        <v>600</v>
      </c>
      <c r="B19" s="116" t="s">
        <v>1065</v>
      </c>
      <c r="C19" s="122" t="s">
        <v>1066</v>
      </c>
      <c r="D19" s="122">
        <v>7.5</v>
      </c>
      <c r="E19" s="115"/>
      <c r="F19" s="114">
        <f>D19*E19</f>
        <v>0</v>
      </c>
      <c r="G19" s="116"/>
    </row>
    <row r="20" spans="1:7">
      <c r="A20" s="122"/>
      <c r="B20" s="116" t="s">
        <v>1067</v>
      </c>
      <c r="E20" s="115"/>
      <c r="G20" s="116"/>
    </row>
    <row r="21" spans="1:7">
      <c r="A21" s="122"/>
      <c r="B21" s="116"/>
      <c r="E21" s="115"/>
      <c r="G21" s="116"/>
    </row>
    <row r="22" spans="1:7" ht="14.25">
      <c r="A22" s="184" t="s">
        <v>601</v>
      </c>
      <c r="B22" s="116" t="s">
        <v>1068</v>
      </c>
      <c r="C22" s="122" t="s">
        <v>1066</v>
      </c>
      <c r="D22" s="122">
        <v>16</v>
      </c>
      <c r="E22" s="115"/>
      <c r="F22" s="114">
        <f>D22*E22</f>
        <v>0</v>
      </c>
      <c r="G22" s="116"/>
    </row>
    <row r="23" spans="1:7">
      <c r="B23" s="141"/>
      <c r="C23" s="124"/>
      <c r="D23" s="124"/>
      <c r="E23" s="139"/>
      <c r="G23" s="116"/>
    </row>
    <row r="24" spans="1:7">
      <c r="A24" s="184" t="s">
        <v>602</v>
      </c>
      <c r="B24" s="141" t="s">
        <v>1069</v>
      </c>
      <c r="C24" s="124" t="s">
        <v>68</v>
      </c>
      <c r="D24" s="124">
        <v>95</v>
      </c>
      <c r="E24" s="139"/>
      <c r="F24" s="114">
        <f>D24*E24</f>
        <v>0</v>
      </c>
      <c r="G24" s="116"/>
    </row>
    <row r="25" spans="1:7">
      <c r="B25" s="141" t="s">
        <v>1070</v>
      </c>
      <c r="C25" s="124"/>
      <c r="D25" s="124"/>
      <c r="E25" s="139"/>
      <c r="G25" s="116"/>
    </row>
    <row r="26" spans="1:7">
      <c r="B26" s="141"/>
      <c r="C26" s="124"/>
      <c r="D26" s="124"/>
      <c r="E26" s="139"/>
      <c r="G26" s="116"/>
    </row>
    <row r="27" spans="1:7" ht="14.25">
      <c r="A27" s="184" t="s">
        <v>603</v>
      </c>
      <c r="B27" s="116" t="s">
        <v>1071</v>
      </c>
      <c r="C27" s="122" t="s">
        <v>1066</v>
      </c>
      <c r="D27" s="122">
        <v>4</v>
      </c>
      <c r="E27" s="139"/>
      <c r="F27" s="114">
        <f>D27*E27</f>
        <v>0</v>
      </c>
      <c r="G27" s="116"/>
    </row>
    <row r="28" spans="1:7">
      <c r="A28" s="122"/>
      <c r="B28" s="116" t="s">
        <v>1072</v>
      </c>
      <c r="C28" s="116"/>
      <c r="D28" s="116"/>
      <c r="E28" s="116"/>
      <c r="F28" s="116"/>
      <c r="G28" s="116"/>
    </row>
    <row r="29" spans="1:7">
      <c r="B29" s="141"/>
      <c r="C29" s="124"/>
      <c r="E29" s="139"/>
      <c r="G29" s="116"/>
    </row>
    <row r="30" spans="1:7">
      <c r="A30" s="184" t="s">
        <v>604</v>
      </c>
      <c r="B30" s="141" t="s">
        <v>1073</v>
      </c>
      <c r="C30" s="124" t="s">
        <v>114</v>
      </c>
      <c r="D30" s="122">
        <v>1</v>
      </c>
      <c r="E30" s="139"/>
      <c r="F30" s="114">
        <f>D30*E30</f>
        <v>0</v>
      </c>
      <c r="G30" s="116"/>
    </row>
    <row r="31" spans="1:7">
      <c r="B31" s="141" t="s">
        <v>1074</v>
      </c>
      <c r="C31" s="124"/>
      <c r="E31" s="139"/>
      <c r="G31" s="116"/>
    </row>
    <row r="32" spans="1:7">
      <c r="B32" s="141"/>
      <c r="C32" s="124"/>
      <c r="E32" s="139"/>
      <c r="G32" s="116"/>
    </row>
    <row r="33" spans="1:7">
      <c r="A33" s="184" t="s">
        <v>801</v>
      </c>
      <c r="B33" s="141" t="s">
        <v>1075</v>
      </c>
      <c r="C33" s="124" t="s">
        <v>114</v>
      </c>
      <c r="D33" s="122">
        <v>3</v>
      </c>
      <c r="E33" s="139"/>
      <c r="F33" s="114">
        <f>D33*E33</f>
        <v>0</v>
      </c>
      <c r="G33" s="116"/>
    </row>
    <row r="34" spans="1:7">
      <c r="B34" s="141" t="s">
        <v>1074</v>
      </c>
      <c r="C34" s="124"/>
      <c r="E34" s="139"/>
      <c r="G34" s="116"/>
    </row>
    <row r="35" spans="1:7">
      <c r="B35" s="141"/>
      <c r="C35" s="124"/>
      <c r="E35" s="139"/>
      <c r="G35" s="116"/>
    </row>
    <row r="36" spans="1:7" ht="14.25">
      <c r="A36" s="184" t="s">
        <v>605</v>
      </c>
      <c r="B36" s="116" t="s">
        <v>1076</v>
      </c>
      <c r="C36" s="122" t="s">
        <v>1066</v>
      </c>
      <c r="D36" s="122">
        <v>1</v>
      </c>
      <c r="E36" s="137"/>
      <c r="F36" s="114">
        <f>D36*E36</f>
        <v>0</v>
      </c>
      <c r="G36" s="116"/>
    </row>
    <row r="37" spans="1:7">
      <c r="A37" s="122"/>
      <c r="B37" s="116" t="s">
        <v>1077</v>
      </c>
      <c r="C37" s="116"/>
      <c r="D37" s="116"/>
      <c r="E37" s="116"/>
      <c r="F37" s="116"/>
      <c r="G37" s="116"/>
    </row>
    <row r="38" spans="1:7">
      <c r="A38" s="122"/>
      <c r="B38" s="116"/>
      <c r="E38" s="115"/>
      <c r="G38" s="116"/>
    </row>
    <row r="39" spans="1:7" ht="25.5">
      <c r="A39" s="184" t="s">
        <v>606</v>
      </c>
      <c r="B39" s="201" t="s">
        <v>1078</v>
      </c>
      <c r="C39" s="122" t="s">
        <v>727</v>
      </c>
      <c r="D39" s="122">
        <v>1</v>
      </c>
      <c r="E39" s="139"/>
      <c r="F39" s="114">
        <f>D39*E39</f>
        <v>0</v>
      </c>
      <c r="G39" s="116"/>
    </row>
    <row r="40" spans="1:7">
      <c r="A40" s="122"/>
      <c r="B40" s="116"/>
      <c r="E40" s="115"/>
      <c r="G40" s="116"/>
    </row>
    <row r="41" spans="1:7" ht="13.5" thickBot="1">
      <c r="A41" s="173"/>
      <c r="B41" s="298"/>
      <c r="C41" s="203"/>
      <c r="D41" s="203"/>
      <c r="E41" s="243"/>
      <c r="F41" s="299"/>
      <c r="G41" s="116"/>
    </row>
    <row r="42" spans="1:7">
      <c r="A42" s="138"/>
      <c r="B42" s="300" t="s">
        <v>1079</v>
      </c>
      <c r="C42" s="186"/>
      <c r="D42" s="186"/>
      <c r="E42" s="181"/>
      <c r="F42" s="181">
        <f>SUM(F6:F41)</f>
        <v>0</v>
      </c>
      <c r="G42" s="116"/>
    </row>
    <row r="43" spans="1:7">
      <c r="A43" s="138"/>
      <c r="B43" s="300"/>
      <c r="C43" s="186"/>
      <c r="D43" s="186"/>
      <c r="E43" s="181"/>
      <c r="F43" s="181"/>
      <c r="G43" s="116"/>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G63"/>
  <sheetViews>
    <sheetView view="pageBreakPreview" zoomScaleNormal="100" zoomScaleSheetLayoutView="100" workbookViewId="0">
      <selection activeCell="K37" sqref="K37"/>
    </sheetView>
  </sheetViews>
  <sheetFormatPr defaultRowHeight="12.75"/>
  <cols>
    <col min="1" max="1" width="6.7109375" style="138" customWidth="1"/>
    <col min="2" max="2" width="50.7109375" style="125" customWidth="1"/>
    <col min="3" max="3" width="6.7109375" style="124" customWidth="1"/>
    <col min="4" max="4" width="7.7109375" style="121" customWidth="1"/>
    <col min="5" max="5" width="10.7109375" style="139" customWidth="1"/>
    <col min="6" max="6" width="11.42578125" style="139" customWidth="1"/>
    <col min="7" max="7" width="9.140625" style="137"/>
    <col min="8" max="16384" width="9.140625" style="141"/>
  </cols>
  <sheetData>
    <row r="1" spans="1:7" s="137" customFormat="1" ht="12.75" customHeight="1">
      <c r="A1" s="133" t="s">
        <v>630</v>
      </c>
      <c r="B1" s="134" t="s">
        <v>368</v>
      </c>
      <c r="C1" s="135" t="s">
        <v>631</v>
      </c>
      <c r="D1" s="301" t="s">
        <v>632</v>
      </c>
      <c r="E1" s="183" t="s">
        <v>633</v>
      </c>
      <c r="F1" s="136" t="s">
        <v>634</v>
      </c>
    </row>
    <row r="2" spans="1:7" s="137" customFormat="1">
      <c r="A2" s="138"/>
      <c r="B2" s="125"/>
      <c r="C2" s="124"/>
      <c r="D2" s="121"/>
      <c r="E2" s="139"/>
      <c r="F2" s="139"/>
    </row>
    <row r="3" spans="1:7">
      <c r="A3" s="186" t="s">
        <v>603</v>
      </c>
      <c r="B3" s="132" t="s">
        <v>1080</v>
      </c>
      <c r="E3" s="206"/>
      <c r="G3" s="141"/>
    </row>
    <row r="4" spans="1:7">
      <c r="A4" s="186"/>
      <c r="B4" s="132"/>
      <c r="E4" s="206"/>
      <c r="G4" s="141"/>
    </row>
    <row r="5" spans="1:7">
      <c r="A5" s="124"/>
      <c r="B5" s="132"/>
      <c r="E5" s="206"/>
      <c r="G5" s="141"/>
    </row>
    <row r="6" spans="1:7" ht="25.5">
      <c r="A6" s="138" t="s">
        <v>374</v>
      </c>
      <c r="B6" s="143" t="s">
        <v>1081</v>
      </c>
      <c r="C6" s="124" t="s">
        <v>114</v>
      </c>
      <c r="D6" s="121">
        <v>1</v>
      </c>
      <c r="F6" s="139">
        <f>D6*E6</f>
        <v>0</v>
      </c>
      <c r="G6" s="141"/>
    </row>
    <row r="7" spans="1:7">
      <c r="B7" s="143"/>
      <c r="G7" s="141"/>
    </row>
    <row r="8" spans="1:7" ht="25.5">
      <c r="A8" s="138" t="s">
        <v>421</v>
      </c>
      <c r="B8" s="143" t="s">
        <v>1082</v>
      </c>
      <c r="G8" s="141"/>
    </row>
    <row r="9" spans="1:7">
      <c r="B9" s="302" t="s">
        <v>1083</v>
      </c>
      <c r="C9" s="124" t="s">
        <v>114</v>
      </c>
      <c r="D9" s="121">
        <v>1</v>
      </c>
      <c r="G9" s="141"/>
    </row>
    <row r="10" spans="1:7">
      <c r="B10" s="302" t="s">
        <v>1084</v>
      </c>
      <c r="C10" s="124" t="s">
        <v>114</v>
      </c>
      <c r="D10" s="121">
        <v>1</v>
      </c>
      <c r="G10" s="141"/>
    </row>
    <row r="11" spans="1:7">
      <c r="B11" s="302" t="s">
        <v>1085</v>
      </c>
      <c r="C11" s="124" t="s">
        <v>114</v>
      </c>
      <c r="D11" s="121">
        <v>2</v>
      </c>
      <c r="G11" s="222"/>
    </row>
    <row r="12" spans="1:7">
      <c r="B12" s="302" t="s">
        <v>1086</v>
      </c>
      <c r="C12" s="124" t="s">
        <v>114</v>
      </c>
      <c r="D12" s="121">
        <v>1</v>
      </c>
      <c r="G12" s="141"/>
    </row>
    <row r="13" spans="1:7">
      <c r="B13" s="302" t="s">
        <v>1087</v>
      </c>
      <c r="C13" s="124" t="s">
        <v>114</v>
      </c>
      <c r="D13" s="121">
        <v>1</v>
      </c>
      <c r="G13" s="141"/>
    </row>
    <row r="14" spans="1:7">
      <c r="B14" s="302" t="s">
        <v>1088</v>
      </c>
      <c r="C14" s="124" t="s">
        <v>114</v>
      </c>
      <c r="D14" s="121">
        <v>1</v>
      </c>
      <c r="G14" s="141"/>
    </row>
    <row r="15" spans="1:7">
      <c r="B15" s="303" t="s">
        <v>1089</v>
      </c>
      <c r="C15" s="124" t="s">
        <v>114</v>
      </c>
      <c r="D15" s="121">
        <v>1</v>
      </c>
      <c r="G15" s="141"/>
    </row>
    <row r="16" spans="1:7">
      <c r="B16" s="303" t="s">
        <v>1090</v>
      </c>
      <c r="C16" s="124" t="s">
        <v>114</v>
      </c>
      <c r="D16" s="121">
        <v>1</v>
      </c>
      <c r="G16" s="141"/>
    </row>
    <row r="17" spans="1:7">
      <c r="B17" s="303" t="s">
        <v>1091</v>
      </c>
      <c r="C17" s="124" t="s">
        <v>114</v>
      </c>
      <c r="D17" s="121">
        <v>2</v>
      </c>
      <c r="G17" s="141"/>
    </row>
    <row r="18" spans="1:7">
      <c r="B18" s="302" t="s">
        <v>1092</v>
      </c>
      <c r="C18" s="124" t="s">
        <v>114</v>
      </c>
      <c r="D18" s="121">
        <v>1</v>
      </c>
      <c r="G18" s="141"/>
    </row>
    <row r="19" spans="1:7">
      <c r="B19" s="302" t="s">
        <v>1093</v>
      </c>
      <c r="C19" s="124" t="s">
        <v>114</v>
      </c>
      <c r="D19" s="121">
        <v>2</v>
      </c>
      <c r="G19" s="141"/>
    </row>
    <row r="20" spans="1:7">
      <c r="B20" s="302" t="s">
        <v>1094</v>
      </c>
      <c r="C20" s="124" t="s">
        <v>114</v>
      </c>
      <c r="D20" s="121">
        <v>1</v>
      </c>
      <c r="G20" s="141"/>
    </row>
    <row r="21" spans="1:7">
      <c r="B21" s="303" t="s">
        <v>1095</v>
      </c>
      <c r="C21" s="124" t="s">
        <v>68</v>
      </c>
      <c r="D21" s="121">
        <v>25</v>
      </c>
      <c r="G21" s="141"/>
    </row>
    <row r="22" spans="1:7">
      <c r="B22" s="304" t="s">
        <v>1096</v>
      </c>
      <c r="C22" s="253" t="s">
        <v>727</v>
      </c>
      <c r="D22" s="305">
        <v>1</v>
      </c>
      <c r="E22" s="306"/>
      <c r="G22" s="222"/>
    </row>
    <row r="23" spans="1:7">
      <c r="B23" s="143"/>
      <c r="C23" s="124" t="s">
        <v>727</v>
      </c>
      <c r="D23" s="121">
        <v>1</v>
      </c>
      <c r="F23" s="139">
        <f>D23*E23</f>
        <v>0</v>
      </c>
      <c r="G23" s="141"/>
    </row>
    <row r="24" spans="1:7">
      <c r="B24" s="256" t="s">
        <v>1009</v>
      </c>
      <c r="G24" s="141"/>
    </row>
    <row r="25" spans="1:7">
      <c r="B25" s="143"/>
      <c r="G25" s="141"/>
    </row>
    <row r="26" spans="1:7" ht="25.5">
      <c r="A26" s="138" t="s">
        <v>468</v>
      </c>
      <c r="B26" s="143" t="s">
        <v>1097</v>
      </c>
      <c r="G26" s="141"/>
    </row>
    <row r="27" spans="1:7">
      <c r="B27" s="302" t="s">
        <v>1098</v>
      </c>
      <c r="C27" s="124" t="s">
        <v>114</v>
      </c>
      <c r="D27" s="121">
        <v>1</v>
      </c>
      <c r="G27" s="141"/>
    </row>
    <row r="28" spans="1:7">
      <c r="B28" s="302" t="s">
        <v>1099</v>
      </c>
      <c r="C28" s="124" t="s">
        <v>114</v>
      </c>
      <c r="D28" s="121">
        <v>1</v>
      </c>
      <c r="G28" s="141"/>
    </row>
    <row r="29" spans="1:7">
      <c r="B29" s="302" t="s">
        <v>1100</v>
      </c>
      <c r="C29" s="124" t="s">
        <v>114</v>
      </c>
      <c r="D29" s="121">
        <v>1</v>
      </c>
      <c r="G29" s="141"/>
    </row>
    <row r="30" spans="1:7">
      <c r="B30" s="302" t="s">
        <v>1101</v>
      </c>
      <c r="C30" s="124" t="s">
        <v>114</v>
      </c>
      <c r="D30" s="121">
        <v>1</v>
      </c>
      <c r="G30" s="141"/>
    </row>
    <row r="31" spans="1:7">
      <c r="B31" s="302" t="s">
        <v>1102</v>
      </c>
      <c r="C31" s="124" t="s">
        <v>114</v>
      </c>
      <c r="D31" s="121">
        <v>2</v>
      </c>
      <c r="G31" s="141"/>
    </row>
    <row r="32" spans="1:7">
      <c r="B32" s="302" t="s">
        <v>1103</v>
      </c>
      <c r="C32" s="124" t="s">
        <v>114</v>
      </c>
      <c r="D32" s="121">
        <v>6</v>
      </c>
      <c r="G32" s="141"/>
    </row>
    <row r="33" spans="1:7">
      <c r="B33" s="302" t="s">
        <v>1104</v>
      </c>
      <c r="C33" s="124" t="s">
        <v>114</v>
      </c>
      <c r="D33" s="121">
        <v>100</v>
      </c>
      <c r="G33" s="141"/>
    </row>
    <row r="34" spans="1:7">
      <c r="B34" s="304" t="s">
        <v>1096</v>
      </c>
      <c r="C34" s="253" t="s">
        <v>727</v>
      </c>
      <c r="D34" s="305">
        <v>1</v>
      </c>
      <c r="E34" s="306"/>
      <c r="G34" s="141"/>
    </row>
    <row r="35" spans="1:7">
      <c r="B35" s="143"/>
      <c r="C35" s="124" t="s">
        <v>727</v>
      </c>
      <c r="D35" s="121">
        <v>1</v>
      </c>
      <c r="F35" s="139">
        <f>D35*E35</f>
        <v>0</v>
      </c>
      <c r="G35" s="141"/>
    </row>
    <row r="36" spans="1:7">
      <c r="B36" s="256" t="s">
        <v>1009</v>
      </c>
      <c r="G36" s="141"/>
    </row>
    <row r="37" spans="1:7">
      <c r="B37" s="143"/>
      <c r="G37" s="141"/>
    </row>
    <row r="38" spans="1:7">
      <c r="A38" s="138" t="s">
        <v>533</v>
      </c>
      <c r="B38" s="307" t="s">
        <v>1105</v>
      </c>
      <c r="C38" s="124" t="s">
        <v>68</v>
      </c>
      <c r="D38" s="121">
        <v>200</v>
      </c>
      <c r="F38" s="139">
        <f>D38*E38</f>
        <v>0</v>
      </c>
      <c r="G38" s="141"/>
    </row>
    <row r="39" spans="1:7">
      <c r="B39" s="143"/>
      <c r="G39" s="141"/>
    </row>
    <row r="40" spans="1:7">
      <c r="A40" s="138" t="s">
        <v>576</v>
      </c>
      <c r="B40" s="222" t="s">
        <v>1106</v>
      </c>
      <c r="C40" s="124" t="s">
        <v>114</v>
      </c>
      <c r="D40" s="121">
        <v>6</v>
      </c>
      <c r="F40" s="139">
        <f>D40*E40</f>
        <v>0</v>
      </c>
      <c r="G40" s="141"/>
    </row>
    <row r="41" spans="1:7">
      <c r="B41" s="222" t="s">
        <v>1107</v>
      </c>
      <c r="G41" s="141"/>
    </row>
    <row r="42" spans="1:7">
      <c r="B42" s="256" t="s">
        <v>1009</v>
      </c>
      <c r="G42" s="141"/>
    </row>
    <row r="43" spans="1:7">
      <c r="B43" s="143"/>
      <c r="G43" s="141"/>
    </row>
    <row r="44" spans="1:7">
      <c r="A44" s="138" t="s">
        <v>599</v>
      </c>
      <c r="B44" s="141" t="s">
        <v>1108</v>
      </c>
      <c r="G44" s="141"/>
    </row>
    <row r="45" spans="1:7">
      <c r="B45" s="141" t="s">
        <v>1109</v>
      </c>
      <c r="C45" s="308" t="s">
        <v>68</v>
      </c>
      <c r="D45" s="121">
        <v>150</v>
      </c>
      <c r="G45" s="141"/>
    </row>
    <row r="46" spans="1:7">
      <c r="B46" s="141" t="s">
        <v>1110</v>
      </c>
      <c r="C46" s="308" t="s">
        <v>68</v>
      </c>
      <c r="D46" s="121">
        <v>10</v>
      </c>
      <c r="G46" s="141"/>
    </row>
    <row r="47" spans="1:7">
      <c r="B47" s="303" t="s">
        <v>1111</v>
      </c>
      <c r="C47" s="124" t="s">
        <v>114</v>
      </c>
      <c r="D47" s="121">
        <v>3</v>
      </c>
      <c r="G47" s="141"/>
    </row>
    <row r="48" spans="1:7">
      <c r="B48" s="141" t="s">
        <v>1112</v>
      </c>
      <c r="C48" s="124" t="s">
        <v>114</v>
      </c>
      <c r="D48" s="121">
        <v>6</v>
      </c>
      <c r="G48" s="141"/>
    </row>
    <row r="49" spans="1:7">
      <c r="B49" s="304" t="s">
        <v>1096</v>
      </c>
      <c r="C49" s="253" t="s">
        <v>727</v>
      </c>
      <c r="D49" s="305">
        <v>1</v>
      </c>
      <c r="E49" s="306"/>
      <c r="G49" s="141"/>
    </row>
    <row r="50" spans="1:7">
      <c r="B50" s="143"/>
      <c r="C50" s="124" t="s">
        <v>727</v>
      </c>
      <c r="D50" s="121">
        <v>1</v>
      </c>
      <c r="F50" s="139">
        <f>D50*E50</f>
        <v>0</v>
      </c>
      <c r="G50" s="141"/>
    </row>
    <row r="51" spans="1:7">
      <c r="B51" s="143"/>
      <c r="G51" s="141"/>
    </row>
    <row r="52" spans="1:7" ht="39.75">
      <c r="A52" s="138" t="s">
        <v>600</v>
      </c>
      <c r="B52" s="307" t="s">
        <v>1113</v>
      </c>
      <c r="C52" s="124" t="s">
        <v>68</v>
      </c>
      <c r="D52" s="121">
        <v>15</v>
      </c>
      <c r="F52" s="139">
        <f>D52*E52</f>
        <v>0</v>
      </c>
      <c r="G52" s="141"/>
    </row>
    <row r="53" spans="1:7">
      <c r="B53" s="143"/>
      <c r="G53" s="141"/>
    </row>
    <row r="54" spans="1:7">
      <c r="B54" s="143"/>
      <c r="G54" s="141"/>
    </row>
    <row r="55" spans="1:7" ht="27">
      <c r="A55" s="138" t="s">
        <v>601</v>
      </c>
      <c r="B55" s="307" t="s">
        <v>1114</v>
      </c>
      <c r="C55" s="124" t="s">
        <v>68</v>
      </c>
      <c r="D55" s="121">
        <v>35</v>
      </c>
      <c r="F55" s="139">
        <f>D55*E55</f>
        <v>0</v>
      </c>
      <c r="G55" s="141"/>
    </row>
    <row r="56" spans="1:7">
      <c r="B56" s="143"/>
      <c r="G56" s="141"/>
    </row>
    <row r="57" spans="1:7">
      <c r="B57" s="143"/>
      <c r="G57" s="141"/>
    </row>
    <row r="58" spans="1:7">
      <c r="A58" s="138" t="s">
        <v>602</v>
      </c>
      <c r="B58" s="303" t="s">
        <v>1115</v>
      </c>
      <c r="C58" s="124" t="s">
        <v>727</v>
      </c>
      <c r="D58" s="121">
        <v>1</v>
      </c>
      <c r="F58" s="139">
        <f>D58*E58</f>
        <v>0</v>
      </c>
      <c r="G58" s="141"/>
    </row>
    <row r="59" spans="1:7">
      <c r="A59" s="309"/>
      <c r="B59" s="310"/>
      <c r="C59" s="311"/>
      <c r="D59" s="312"/>
      <c r="E59" s="313"/>
      <c r="G59" s="139"/>
    </row>
    <row r="60" spans="1:7" ht="38.25">
      <c r="A60" s="138" t="s">
        <v>603</v>
      </c>
      <c r="B60" s="314" t="s">
        <v>1116</v>
      </c>
      <c r="C60" s="311" t="s">
        <v>727</v>
      </c>
      <c r="D60" s="312">
        <v>1</v>
      </c>
      <c r="E60" s="313"/>
      <c r="F60" s="139">
        <f>D60*E60</f>
        <v>0</v>
      </c>
      <c r="G60" s="139"/>
    </row>
    <row r="61" spans="1:7">
      <c r="A61" s="311"/>
      <c r="B61" s="314"/>
      <c r="C61" s="311"/>
      <c r="D61" s="312"/>
      <c r="F61" s="206"/>
      <c r="G61" s="313"/>
    </row>
    <row r="62" spans="1:7" ht="13.5" thickBot="1">
      <c r="A62" s="203"/>
      <c r="B62" s="315"/>
      <c r="C62" s="203"/>
      <c r="D62" s="316"/>
      <c r="E62" s="177"/>
      <c r="F62" s="243"/>
      <c r="G62" s="141"/>
    </row>
    <row r="63" spans="1:7">
      <c r="A63" s="124"/>
      <c r="B63" s="132" t="s">
        <v>1117</v>
      </c>
      <c r="E63" s="206"/>
      <c r="F63" s="181">
        <f>SUM(F6:F62)</f>
        <v>0</v>
      </c>
      <c r="G63" s="141"/>
    </row>
  </sheetData>
  <pageMargins left="0.78740157480314965" right="0" top="0.84" bottom="0.59055118110236227" header="0" footer="0.19685039370078741"/>
  <pageSetup paperSize="9" scale="85" orientation="portrait" r:id="rId1"/>
  <headerFooter alignWithMargins="0">
    <oddHeader>&amp;LProjekt: VATROGASNI DOM ŠKRLJEVO
Troškovnik Građevinsko obrtničkih radova</oddHeader>
    <oddFooter>&amp;LZagreb, listopad 2018.&amp;R&amp;P od &amp;N</oddFooter>
  </headerFooter>
  <rowBreaks count="1" manualBreakCount="1">
    <brk id="63" max="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G41"/>
  <sheetViews>
    <sheetView view="pageBreakPreview" zoomScaleNormal="100" zoomScaleSheetLayoutView="100" workbookViewId="0">
      <selection activeCell="O23" sqref="O23"/>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7" s="137" customFormat="1" ht="12.75" customHeight="1">
      <c r="A1" s="133" t="s">
        <v>630</v>
      </c>
      <c r="B1" s="134" t="s">
        <v>368</v>
      </c>
      <c r="C1" s="135" t="s">
        <v>631</v>
      </c>
      <c r="D1" s="135" t="s">
        <v>632</v>
      </c>
      <c r="E1" s="135" t="s">
        <v>633</v>
      </c>
      <c r="F1" s="136" t="s">
        <v>634</v>
      </c>
    </row>
    <row r="2" spans="1:7" s="137" customFormat="1">
      <c r="A2" s="138"/>
      <c r="B2" s="125"/>
      <c r="C2" s="124"/>
      <c r="D2" s="124"/>
      <c r="E2" s="139"/>
      <c r="F2" s="139"/>
    </row>
    <row r="3" spans="1:7">
      <c r="A3" s="140" t="s">
        <v>604</v>
      </c>
      <c r="B3" s="317" t="s">
        <v>1118</v>
      </c>
      <c r="G3" s="141"/>
    </row>
    <row r="4" spans="1:7">
      <c r="A4" s="140"/>
      <c r="B4" s="317"/>
      <c r="G4" s="141"/>
    </row>
    <row r="5" spans="1:7">
      <c r="A5" s="140"/>
      <c r="B5" s="132"/>
      <c r="G5" s="141"/>
    </row>
    <row r="6" spans="1:7">
      <c r="A6" s="138" t="s">
        <v>374</v>
      </c>
      <c r="B6" s="318" t="s">
        <v>1119</v>
      </c>
      <c r="C6" s="319"/>
      <c r="D6" s="319"/>
      <c r="E6" s="319"/>
      <c r="F6" s="319"/>
      <c r="G6" s="141"/>
    </row>
    <row r="7" spans="1:7" ht="122.25" customHeight="1">
      <c r="A7" s="320"/>
      <c r="B7" s="321" t="s">
        <v>1120</v>
      </c>
      <c r="C7" s="322"/>
      <c r="D7" s="323"/>
      <c r="E7" s="323"/>
      <c r="F7" s="324"/>
      <c r="G7" s="141"/>
    </row>
    <row r="8" spans="1:7">
      <c r="A8" s="325"/>
      <c r="B8" s="326"/>
      <c r="C8" s="327"/>
      <c r="D8" s="323"/>
      <c r="E8" s="328"/>
      <c r="F8" s="324"/>
      <c r="G8" s="141"/>
    </row>
    <row r="9" spans="1:7" ht="63.75">
      <c r="A9" s="325"/>
      <c r="B9" s="329" t="s">
        <v>1121</v>
      </c>
      <c r="C9" s="327"/>
      <c r="D9" s="323"/>
      <c r="E9" s="328"/>
      <c r="F9" s="324"/>
      <c r="G9" s="141"/>
    </row>
    <row r="10" spans="1:7">
      <c r="A10" s="325"/>
      <c r="B10" s="326"/>
      <c r="C10" s="330"/>
      <c r="D10" s="331"/>
      <c r="E10" s="332"/>
      <c r="F10" s="324"/>
      <c r="G10" s="141"/>
    </row>
    <row r="11" spans="1:7" ht="153">
      <c r="A11" s="325"/>
      <c r="B11" s="333" t="s">
        <v>1122</v>
      </c>
      <c r="C11" s="319"/>
      <c r="D11" s="323"/>
      <c r="E11" s="332"/>
      <c r="F11" s="324"/>
      <c r="G11" s="141"/>
    </row>
    <row r="12" spans="1:7">
      <c r="A12" s="325"/>
      <c r="B12" s="326"/>
      <c r="C12" s="334"/>
      <c r="D12" s="324"/>
      <c r="E12" s="335"/>
      <c r="F12" s="324"/>
      <c r="G12" s="141"/>
    </row>
    <row r="13" spans="1:7" ht="38.25">
      <c r="A13" s="325"/>
      <c r="B13" s="336" t="s">
        <v>1123</v>
      </c>
      <c r="C13" s="334"/>
      <c r="D13" s="323"/>
      <c r="E13" s="335"/>
      <c r="F13" s="324"/>
      <c r="G13" s="141"/>
    </row>
    <row r="14" spans="1:7">
      <c r="A14" s="325"/>
      <c r="B14" s="336"/>
      <c r="C14" s="337"/>
      <c r="D14" s="323"/>
      <c r="E14" s="335"/>
      <c r="F14" s="324"/>
      <c r="G14" s="141"/>
    </row>
    <row r="15" spans="1:7" ht="25.5">
      <c r="A15" s="325"/>
      <c r="B15" s="336" t="s">
        <v>1124</v>
      </c>
      <c r="C15" s="338"/>
      <c r="D15" s="323"/>
      <c r="E15" s="277"/>
      <c r="F15" s="324"/>
      <c r="G15" s="141"/>
    </row>
    <row r="16" spans="1:7">
      <c r="A16" s="325"/>
      <c r="B16" s="336"/>
      <c r="C16" s="338"/>
      <c r="D16" s="323"/>
      <c r="E16" s="277"/>
      <c r="F16" s="324"/>
      <c r="G16" s="141"/>
    </row>
    <row r="17" spans="1:7">
      <c r="A17" s="325"/>
      <c r="B17" s="326"/>
      <c r="C17" s="334"/>
      <c r="D17" s="323"/>
      <c r="E17" s="335"/>
      <c r="F17" s="324"/>
      <c r="G17" s="141"/>
    </row>
    <row r="18" spans="1:7">
      <c r="A18" s="320"/>
      <c r="B18" s="318" t="s">
        <v>1125</v>
      </c>
      <c r="C18" s="319"/>
      <c r="D18" s="319"/>
      <c r="E18" s="319"/>
      <c r="F18" s="319"/>
      <c r="G18" s="141"/>
    </row>
    <row r="19" spans="1:7" ht="25.5">
      <c r="A19" s="325"/>
      <c r="B19" s="339" t="s">
        <v>1126</v>
      </c>
      <c r="C19" s="330"/>
      <c r="D19" s="323"/>
      <c r="E19" s="335"/>
      <c r="F19" s="324"/>
      <c r="G19" s="141"/>
    </row>
    <row r="20" spans="1:7" ht="51">
      <c r="A20" s="325"/>
      <c r="B20" s="340" t="s">
        <v>1127</v>
      </c>
      <c r="C20" s="341"/>
      <c r="D20" s="323"/>
      <c r="E20" s="335"/>
      <c r="F20" s="324"/>
      <c r="G20" s="141"/>
    </row>
    <row r="21" spans="1:7" ht="89.25">
      <c r="A21" s="325"/>
      <c r="B21" s="317" t="s">
        <v>1128</v>
      </c>
      <c r="C21" s="330"/>
      <c r="D21" s="323"/>
      <c r="E21" s="335"/>
      <c r="F21" s="324"/>
      <c r="G21" s="141"/>
    </row>
    <row r="22" spans="1:7" ht="76.5">
      <c r="A22" s="325"/>
      <c r="B22" s="317" t="s">
        <v>1129</v>
      </c>
      <c r="C22" s="322"/>
      <c r="D22" s="323"/>
      <c r="E22" s="323"/>
      <c r="F22" s="324"/>
      <c r="G22" s="141"/>
    </row>
    <row r="23" spans="1:7" ht="102">
      <c r="A23" s="325"/>
      <c r="B23" s="317" t="s">
        <v>1130</v>
      </c>
      <c r="C23" s="322"/>
      <c r="D23" s="323"/>
      <c r="E23" s="323"/>
      <c r="F23" s="324"/>
      <c r="G23" s="141"/>
    </row>
    <row r="24" spans="1:7" ht="38.25">
      <c r="A24" s="325"/>
      <c r="B24" s="342" t="s">
        <v>1131</v>
      </c>
      <c r="C24" s="322"/>
      <c r="D24" s="323"/>
      <c r="E24" s="323"/>
      <c r="F24" s="324"/>
      <c r="G24" s="141"/>
    </row>
    <row r="25" spans="1:7" ht="25.5">
      <c r="A25" s="343"/>
      <c r="B25" s="344" t="s">
        <v>1132</v>
      </c>
      <c r="C25" s="338"/>
      <c r="D25" s="323"/>
      <c r="E25" s="345"/>
      <c r="F25" s="346"/>
      <c r="G25" s="141"/>
    </row>
    <row r="26" spans="1:7">
      <c r="A26" s="343"/>
      <c r="B26" s="344"/>
      <c r="C26" s="338"/>
      <c r="D26" s="323"/>
      <c r="E26" s="345"/>
      <c r="F26" s="346"/>
      <c r="G26" s="141"/>
    </row>
    <row r="27" spans="1:7">
      <c r="A27" s="122"/>
      <c r="B27" s="116"/>
      <c r="C27" s="116"/>
      <c r="D27" s="116"/>
      <c r="E27" s="116"/>
      <c r="F27" s="116"/>
      <c r="G27" s="141"/>
    </row>
    <row r="28" spans="1:7">
      <c r="A28" s="130"/>
      <c r="B28" s="317" t="s">
        <v>1133</v>
      </c>
      <c r="C28" s="122"/>
      <c r="D28" s="122"/>
      <c r="E28" s="122"/>
      <c r="F28" s="122"/>
      <c r="G28" s="141"/>
    </row>
    <row r="29" spans="1:7" ht="38.25">
      <c r="A29" s="122"/>
      <c r="B29" s="201" t="s">
        <v>1134</v>
      </c>
      <c r="C29" s="319"/>
      <c r="D29" s="319"/>
      <c r="E29" s="319"/>
      <c r="F29" s="319"/>
      <c r="G29" s="141"/>
    </row>
    <row r="30" spans="1:7">
      <c r="B30" s="318"/>
      <c r="C30" s="141"/>
      <c r="D30" s="141"/>
      <c r="E30" s="141"/>
      <c r="F30" s="141"/>
      <c r="G30" s="141"/>
    </row>
    <row r="31" spans="1:7">
      <c r="B31" s="347"/>
      <c r="C31" s="348"/>
      <c r="D31" s="349"/>
      <c r="E31" s="499"/>
      <c r="F31" s="324"/>
      <c r="G31" s="141"/>
    </row>
    <row r="32" spans="1:7">
      <c r="B32" s="141"/>
      <c r="C32" s="350" t="s">
        <v>727</v>
      </c>
      <c r="D32" s="323">
        <v>1</v>
      </c>
      <c r="F32" s="139">
        <f>D32*E32</f>
        <v>0</v>
      </c>
    </row>
    <row r="33" spans="1:6">
      <c r="B33" s="141"/>
      <c r="C33" s="350"/>
      <c r="D33" s="323"/>
    </row>
    <row r="34" spans="1:6">
      <c r="B34" s="158" t="s">
        <v>640</v>
      </c>
    </row>
    <row r="35" spans="1:6">
      <c r="B35" s="158" t="s">
        <v>641</v>
      </c>
    </row>
    <row r="38" spans="1:6" ht="63.75">
      <c r="A38" s="138" t="s">
        <v>421</v>
      </c>
      <c r="B38" s="217" t="s">
        <v>1135</v>
      </c>
      <c r="C38" s="124" t="s">
        <v>727</v>
      </c>
      <c r="D38" s="124">
        <v>1</v>
      </c>
      <c r="E38" s="142"/>
      <c r="F38" s="139">
        <f>D38*E38</f>
        <v>0</v>
      </c>
    </row>
    <row r="40" spans="1:6" ht="13.5" thickBot="1">
      <c r="A40" s="173"/>
      <c r="B40" s="298"/>
      <c r="C40" s="203"/>
      <c r="D40" s="203"/>
      <c r="E40" s="243"/>
      <c r="F40" s="299"/>
    </row>
    <row r="41" spans="1:6">
      <c r="B41" s="300" t="s">
        <v>1136</v>
      </c>
      <c r="C41" s="186"/>
      <c r="D41" s="186"/>
      <c r="E41" s="181"/>
      <c r="F41" s="181">
        <f>SUM(F31:F40)</f>
        <v>0</v>
      </c>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G56"/>
  <sheetViews>
    <sheetView view="pageBreakPreview" zoomScaleNormal="100" zoomScaleSheetLayoutView="100" workbookViewId="0">
      <selection activeCell="L50" sqref="L50"/>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7" customWidth="1"/>
    <col min="7" max="7" width="9.140625" style="137"/>
    <col min="8" max="16384" width="9.140625" style="141"/>
  </cols>
  <sheetData>
    <row r="1" spans="1:7" s="137" customFormat="1" ht="12.95" customHeight="1">
      <c r="A1" s="133" t="s">
        <v>630</v>
      </c>
      <c r="B1" s="134" t="s">
        <v>368</v>
      </c>
      <c r="C1" s="135" t="s">
        <v>631</v>
      </c>
      <c r="D1" s="135" t="s">
        <v>632</v>
      </c>
      <c r="E1" s="135" t="s">
        <v>633</v>
      </c>
      <c r="F1" s="1178" t="s">
        <v>634</v>
      </c>
    </row>
    <row r="2" spans="1:7" s="137" customFormat="1" ht="12.95" customHeight="1">
      <c r="A2" s="138"/>
      <c r="B2" s="125"/>
      <c r="C2" s="124"/>
      <c r="D2" s="124"/>
      <c r="E2" s="139"/>
    </row>
    <row r="3" spans="1:7" ht="12.95" customHeight="1">
      <c r="A3" s="140" t="s">
        <v>801</v>
      </c>
      <c r="B3" s="132" t="s">
        <v>1137</v>
      </c>
      <c r="E3" s="206"/>
      <c r="F3" s="1179"/>
      <c r="G3" s="141"/>
    </row>
    <row r="4" spans="1:7" ht="12.95" customHeight="1">
      <c r="A4" s="287"/>
      <c r="B4" s="256"/>
      <c r="E4" s="206"/>
      <c r="F4" s="1179"/>
      <c r="G4" s="141"/>
    </row>
    <row r="5" spans="1:7" s="351" customFormat="1">
      <c r="A5" s="287"/>
      <c r="B5" s="256"/>
      <c r="C5" s="124"/>
      <c r="D5" s="124"/>
      <c r="E5" s="206"/>
      <c r="F5" s="1179"/>
    </row>
    <row r="6" spans="1:7" s="146" customFormat="1" ht="174" customHeight="1">
      <c r="A6" s="138" t="s">
        <v>374</v>
      </c>
      <c r="B6" s="273" t="s">
        <v>1138</v>
      </c>
      <c r="C6" s="124" t="s">
        <v>727</v>
      </c>
      <c r="D6" s="124">
        <v>1</v>
      </c>
      <c r="E6" s="233"/>
      <c r="F6" s="1179">
        <f>D6*E6</f>
        <v>0</v>
      </c>
    </row>
    <row r="7" spans="1:7" s="146" customFormat="1">
      <c r="A7" s="138"/>
      <c r="B7" s="240" t="s">
        <v>1139</v>
      </c>
      <c r="C7" s="124"/>
      <c r="D7" s="124"/>
      <c r="E7" s="233"/>
      <c r="F7" s="1179"/>
    </row>
    <row r="8" spans="1:7" s="146" customFormat="1">
      <c r="A8" s="287"/>
      <c r="B8" s="256" t="s">
        <v>1140</v>
      </c>
      <c r="C8" s="124"/>
      <c r="D8" s="124"/>
      <c r="E8" s="206"/>
      <c r="F8" s="1179"/>
    </row>
    <row r="9" spans="1:7">
      <c r="A9" s="287"/>
      <c r="B9" s="256"/>
      <c r="E9" s="206"/>
      <c r="F9" s="1179"/>
      <c r="G9" s="139"/>
    </row>
    <row r="10" spans="1:7">
      <c r="A10" s="138" t="s">
        <v>421</v>
      </c>
      <c r="B10" s="352" t="s">
        <v>1141</v>
      </c>
      <c r="C10" s="124" t="s">
        <v>114</v>
      </c>
      <c r="D10" s="124">
        <v>2</v>
      </c>
      <c r="E10" s="206"/>
      <c r="F10" s="1179">
        <f>D10*E10</f>
        <v>0</v>
      </c>
      <c r="G10" s="143"/>
    </row>
    <row r="11" spans="1:7" s="146" customFormat="1">
      <c r="A11" s="287"/>
      <c r="B11" s="240" t="s">
        <v>1142</v>
      </c>
      <c r="C11" s="124"/>
      <c r="D11" s="124"/>
      <c r="E11" s="206"/>
      <c r="F11" s="1179"/>
    </row>
    <row r="12" spans="1:7" s="351" customFormat="1">
      <c r="A12" s="287"/>
      <c r="B12" s="256" t="s">
        <v>1140</v>
      </c>
      <c r="C12" s="124"/>
      <c r="D12" s="124"/>
      <c r="E12" s="206"/>
      <c r="F12" s="1179"/>
    </row>
    <row r="13" spans="1:7" s="351" customFormat="1">
      <c r="A13" s="287"/>
      <c r="B13" s="240"/>
      <c r="C13" s="124"/>
      <c r="D13" s="124"/>
      <c r="E13" s="206"/>
      <c r="F13" s="1179"/>
    </row>
    <row r="14" spans="1:7" s="351" customFormat="1" ht="52.5">
      <c r="A14" s="138" t="s">
        <v>468</v>
      </c>
      <c r="B14" s="201" t="s">
        <v>1143</v>
      </c>
      <c r="C14" s="124" t="s">
        <v>114</v>
      </c>
      <c r="D14" s="124">
        <v>6</v>
      </c>
      <c r="E14" s="206"/>
      <c r="F14" s="1179">
        <f>D14*E14</f>
        <v>0</v>
      </c>
      <c r="G14" s="143"/>
    </row>
    <row r="15" spans="1:7" s="146" customFormat="1">
      <c r="A15" s="287"/>
      <c r="B15" s="240" t="s">
        <v>1144</v>
      </c>
      <c r="C15" s="124"/>
      <c r="D15" s="124"/>
      <c r="E15" s="206"/>
      <c r="F15" s="1179"/>
    </row>
    <row r="16" spans="1:7" s="146" customFormat="1">
      <c r="A16" s="287"/>
      <c r="B16" s="256" t="s">
        <v>1140</v>
      </c>
      <c r="C16" s="124"/>
      <c r="D16" s="124"/>
      <c r="E16" s="206"/>
      <c r="F16" s="1179"/>
      <c r="G16" s="351"/>
    </row>
    <row r="17" spans="1:7">
      <c r="B17" s="353"/>
    </row>
    <row r="18" spans="1:7" s="146" customFormat="1" ht="76.5">
      <c r="A18" s="138" t="s">
        <v>533</v>
      </c>
      <c r="B18" s="354" t="s">
        <v>1145</v>
      </c>
      <c r="C18" s="124" t="s">
        <v>114</v>
      </c>
      <c r="D18" s="124">
        <v>2</v>
      </c>
      <c r="E18" s="206"/>
      <c r="F18" s="1179">
        <f>D18*E18</f>
        <v>0</v>
      </c>
    </row>
    <row r="19" spans="1:7" s="146" customFormat="1">
      <c r="A19" s="287"/>
      <c r="B19" s="240" t="s">
        <v>1146</v>
      </c>
      <c r="C19" s="124"/>
      <c r="D19" s="124"/>
      <c r="E19" s="206"/>
      <c r="F19" s="1179"/>
    </row>
    <row r="20" spans="1:7" s="146" customFormat="1">
      <c r="A20" s="287"/>
      <c r="B20" s="256" t="s">
        <v>1140</v>
      </c>
      <c r="C20" s="124"/>
      <c r="D20" s="124"/>
      <c r="E20" s="206"/>
      <c r="F20" s="1179"/>
      <c r="G20" s="139"/>
    </row>
    <row r="21" spans="1:7" s="351" customFormat="1">
      <c r="A21" s="138"/>
      <c r="B21" s="353"/>
      <c r="C21" s="124"/>
      <c r="D21" s="124"/>
      <c r="E21" s="139"/>
      <c r="F21" s="137"/>
      <c r="G21" s="137"/>
    </row>
    <row r="22" spans="1:7" s="146" customFormat="1" ht="25.5">
      <c r="A22" s="138" t="s">
        <v>576</v>
      </c>
      <c r="B22" s="273" t="s">
        <v>1147</v>
      </c>
      <c r="C22" s="124" t="s">
        <v>114</v>
      </c>
      <c r="D22" s="124">
        <v>2</v>
      </c>
      <c r="E22" s="206"/>
      <c r="F22" s="1179">
        <f>D22*E22</f>
        <v>0</v>
      </c>
      <c r="G22" s="137"/>
    </row>
    <row r="23" spans="1:7">
      <c r="A23" s="287"/>
      <c r="B23" s="256"/>
      <c r="E23" s="206"/>
      <c r="F23" s="1179"/>
      <c r="G23" s="351"/>
    </row>
    <row r="24" spans="1:7" ht="25.5">
      <c r="A24" s="124" t="s">
        <v>599</v>
      </c>
      <c r="B24" s="354" t="s">
        <v>1148</v>
      </c>
      <c r="C24" s="124" t="s">
        <v>114</v>
      </c>
      <c r="D24" s="124">
        <v>2</v>
      </c>
      <c r="E24" s="206"/>
      <c r="F24" s="1179">
        <f>D24*E24</f>
        <v>0</v>
      </c>
      <c r="G24" s="141"/>
    </row>
    <row r="25" spans="1:7">
      <c r="B25" s="256"/>
      <c r="C25" s="145"/>
      <c r="E25" s="355"/>
      <c r="F25" s="1179"/>
      <c r="G25" s="139"/>
    </row>
    <row r="26" spans="1:7">
      <c r="A26" s="138" t="s">
        <v>600</v>
      </c>
      <c r="B26" s="256" t="s">
        <v>1149</v>
      </c>
      <c r="C26" s="141"/>
      <c r="D26" s="141"/>
      <c r="E26" s="141"/>
      <c r="G26" s="143"/>
    </row>
    <row r="27" spans="1:7" s="146" customFormat="1">
      <c r="A27" s="287"/>
      <c r="B27" s="356" t="s">
        <v>1150</v>
      </c>
      <c r="C27" s="145" t="s">
        <v>68</v>
      </c>
      <c r="D27" s="124">
        <v>70</v>
      </c>
      <c r="E27" s="233"/>
      <c r="F27" s="1179">
        <f>D27*E27</f>
        <v>0</v>
      </c>
    </row>
    <row r="28" spans="1:7" s="146" customFormat="1">
      <c r="A28" s="287"/>
      <c r="B28" s="356" t="s">
        <v>1151</v>
      </c>
      <c r="C28" s="145" t="s">
        <v>68</v>
      </c>
      <c r="D28" s="124">
        <v>35</v>
      </c>
      <c r="E28" s="233"/>
      <c r="F28" s="1179">
        <f>D28*E28</f>
        <v>0</v>
      </c>
    </row>
    <row r="29" spans="1:7" s="146" customFormat="1">
      <c r="A29" s="287"/>
      <c r="B29" s="356"/>
      <c r="C29" s="145"/>
      <c r="D29" s="124"/>
      <c r="E29" s="233"/>
      <c r="F29" s="1179"/>
    </row>
    <row r="30" spans="1:7" s="146" customFormat="1">
      <c r="A30" s="138" t="s">
        <v>601</v>
      </c>
      <c r="B30" s="256" t="s">
        <v>1152</v>
      </c>
      <c r="C30" s="145" t="s">
        <v>68</v>
      </c>
      <c r="D30" s="124">
        <v>30</v>
      </c>
      <c r="E30" s="233"/>
      <c r="F30" s="1179">
        <f>D30*E30</f>
        <v>0</v>
      </c>
      <c r="G30" s="351"/>
    </row>
    <row r="31" spans="1:7" s="146" customFormat="1">
      <c r="A31" s="138"/>
      <c r="B31" s="141" t="s">
        <v>1153</v>
      </c>
      <c r="C31" s="145"/>
      <c r="D31" s="124"/>
      <c r="E31" s="355"/>
      <c r="F31" s="1179"/>
    </row>
    <row r="32" spans="1:7" s="137" customFormat="1" ht="14.25">
      <c r="A32" s="287"/>
      <c r="B32" s="141" t="s">
        <v>1154</v>
      </c>
      <c r="C32" s="146"/>
      <c r="D32" s="146"/>
      <c r="E32" s="357"/>
      <c r="F32" s="1179"/>
      <c r="G32" s="146"/>
    </row>
    <row r="33" spans="1:7" s="137" customFormat="1">
      <c r="A33" s="287"/>
      <c r="B33" s="141"/>
      <c r="C33" s="146"/>
      <c r="D33" s="146"/>
      <c r="E33" s="357"/>
      <c r="F33" s="1179"/>
      <c r="G33" s="139"/>
    </row>
    <row r="34" spans="1:7">
      <c r="A34" s="138" t="s">
        <v>602</v>
      </c>
      <c r="B34" s="256" t="s">
        <v>1152</v>
      </c>
      <c r="C34" s="145" t="s">
        <v>68</v>
      </c>
      <c r="D34" s="124">
        <v>35</v>
      </c>
      <c r="E34" s="233"/>
      <c r="F34" s="1179">
        <f>D34*E34</f>
        <v>0</v>
      </c>
      <c r="G34" s="139"/>
    </row>
    <row r="35" spans="1:7">
      <c r="B35" s="141" t="s">
        <v>1155</v>
      </c>
      <c r="C35" s="145"/>
      <c r="E35" s="355"/>
      <c r="F35" s="1179"/>
      <c r="G35" s="143"/>
    </row>
    <row r="36" spans="1:7" ht="14.25">
      <c r="A36" s="287"/>
      <c r="B36" s="141" t="s">
        <v>1154</v>
      </c>
      <c r="C36" s="146"/>
      <c r="D36" s="146"/>
      <c r="E36" s="146"/>
      <c r="F36" s="1180"/>
      <c r="G36" s="146"/>
    </row>
    <row r="37" spans="1:7">
      <c r="B37" s="141"/>
      <c r="C37" s="145"/>
      <c r="E37" s="233"/>
      <c r="F37" s="1179"/>
      <c r="G37" s="146"/>
    </row>
    <row r="38" spans="1:7">
      <c r="B38" s="141"/>
      <c r="C38" s="145"/>
      <c r="E38" s="233"/>
      <c r="F38" s="1179"/>
      <c r="G38" s="146"/>
    </row>
    <row r="39" spans="1:7">
      <c r="A39" s="138" t="s">
        <v>603</v>
      </c>
      <c r="B39" s="127" t="s">
        <v>1156</v>
      </c>
      <c r="D39" s="219"/>
    </row>
    <row r="40" spans="1:7">
      <c r="B40" s="127" t="s">
        <v>893</v>
      </c>
      <c r="C40" s="124" t="s">
        <v>68</v>
      </c>
      <c r="D40" s="219">
        <v>20</v>
      </c>
      <c r="F40" s="137">
        <f>D40*E40</f>
        <v>0</v>
      </c>
    </row>
    <row r="41" spans="1:7">
      <c r="B41" s="141"/>
      <c r="C41" s="145"/>
      <c r="E41" s="355"/>
      <c r="F41" s="1179"/>
      <c r="G41" s="146"/>
    </row>
    <row r="42" spans="1:7">
      <c r="A42" s="138" t="s">
        <v>604</v>
      </c>
      <c r="B42" s="127" t="s">
        <v>1157</v>
      </c>
      <c r="C42" s="145" t="s">
        <v>727</v>
      </c>
      <c r="D42" s="124">
        <v>1</v>
      </c>
      <c r="E42" s="233"/>
      <c r="F42" s="1179">
        <f>D42*E42</f>
        <v>0</v>
      </c>
      <c r="G42" s="146"/>
    </row>
    <row r="43" spans="1:7">
      <c r="B43" s="127" t="s">
        <v>1158</v>
      </c>
      <c r="C43" s="358"/>
      <c r="D43" s="186"/>
      <c r="E43" s="355"/>
      <c r="F43" s="1179"/>
      <c r="G43" s="146"/>
    </row>
    <row r="44" spans="1:7">
      <c r="B44" s="127"/>
      <c r="C44" s="358"/>
      <c r="D44" s="186"/>
      <c r="E44" s="355"/>
      <c r="F44" s="1179"/>
      <c r="G44" s="139"/>
    </row>
    <row r="45" spans="1:7" ht="13.5" thickBot="1">
      <c r="A45" s="173"/>
      <c r="B45" s="174"/>
      <c r="C45" s="203"/>
      <c r="D45" s="203"/>
      <c r="E45" s="243"/>
      <c r="F45" s="1181"/>
    </row>
    <row r="46" spans="1:7">
      <c r="B46" s="178" t="s">
        <v>1159</v>
      </c>
      <c r="C46" s="186"/>
      <c r="D46" s="186"/>
      <c r="E46" s="181"/>
      <c r="F46" s="235">
        <f>SUM(F6:F45)</f>
        <v>0</v>
      </c>
    </row>
    <row r="48" spans="1:7">
      <c r="B48" s="212"/>
    </row>
    <row r="51" spans="2:2">
      <c r="B51" s="353"/>
    </row>
    <row r="52" spans="2:2">
      <c r="B52" s="353"/>
    </row>
    <row r="53" spans="2:2">
      <c r="B53" s="353"/>
    </row>
    <row r="54" spans="2:2">
      <c r="B54" s="353"/>
    </row>
    <row r="55" spans="2:2">
      <c r="B55" s="353"/>
    </row>
    <row r="56" spans="2:2">
      <c r="B56" s="353"/>
    </row>
  </sheetData>
  <conditionalFormatting sqref="E5 E39:E40">
    <cfRule type="cellIs" dxfId="16" priority="41" operator="greaterThan">
      <formula>#REF!</formula>
    </cfRule>
  </conditionalFormatting>
  <conditionalFormatting sqref="E7 E18">
    <cfRule type="cellIs" dxfId="15" priority="48" operator="greaterThan">
      <formula>#REF!</formula>
    </cfRule>
  </conditionalFormatting>
  <conditionalFormatting sqref="E23">
    <cfRule type="cellIs" dxfId="14" priority="47" operator="greaterThan">
      <formula>#REF!</formula>
    </cfRule>
  </conditionalFormatting>
  <conditionalFormatting sqref="E25">
    <cfRule type="cellIs" dxfId="13" priority="46" operator="greaterThan">
      <formula>#REF!</formula>
    </cfRule>
  </conditionalFormatting>
  <conditionalFormatting sqref="E12:E13">
    <cfRule type="cellIs" dxfId="12" priority="45" operator="greaterThan">
      <formula>#REF!</formula>
    </cfRule>
  </conditionalFormatting>
  <conditionalFormatting sqref="E8">
    <cfRule type="cellIs" dxfId="11" priority="44" operator="greaterThan">
      <formula>#REF!</formula>
    </cfRule>
  </conditionalFormatting>
  <conditionalFormatting sqref="E33:E34">
    <cfRule type="cellIs" dxfId="10" priority="43" operator="greaterThan">
      <formula>#REF!</formula>
    </cfRule>
  </conditionalFormatting>
  <conditionalFormatting sqref="E32">
    <cfRule type="cellIs" dxfId="9" priority="42" operator="greaterThan">
      <formula>#REF!</formula>
    </cfRule>
  </conditionalFormatting>
  <conditionalFormatting sqref="E27">
    <cfRule type="cellIs" dxfId="8" priority="40" operator="greaterThan">
      <formula>#REF!</formula>
    </cfRule>
  </conditionalFormatting>
  <conditionalFormatting sqref="E31">
    <cfRule type="cellIs" dxfId="7" priority="39" operator="greaterThan">
      <formula>#REF!</formula>
    </cfRule>
  </conditionalFormatting>
  <conditionalFormatting sqref="E44 E41">
    <cfRule type="cellIs" dxfId="6" priority="38" operator="greaterThan">
      <formula>#REF!</formula>
    </cfRule>
  </conditionalFormatting>
  <conditionalFormatting sqref="E37:E38">
    <cfRule type="cellIs" dxfId="5" priority="37" operator="greaterThan">
      <formula>#REF!</formula>
    </cfRule>
  </conditionalFormatting>
  <conditionalFormatting sqref="E28">
    <cfRule type="cellIs" dxfId="4" priority="36" operator="greaterThan">
      <formula>#REF!</formula>
    </cfRule>
  </conditionalFormatting>
  <conditionalFormatting sqref="E16">
    <cfRule type="cellIs" dxfId="3" priority="35" operator="greaterThan">
      <formula>#REF!</formula>
    </cfRule>
  </conditionalFormatting>
  <conditionalFormatting sqref="E22">
    <cfRule type="cellIs" dxfId="2" priority="34" operator="greaterThan">
      <formula>#REF!</formula>
    </cfRule>
  </conditionalFormatting>
  <conditionalFormatting sqref="E24">
    <cfRule type="cellIs" dxfId="1" priority="33" operator="greaterThan">
      <formula>#REF!</formula>
    </cfRule>
  </conditionalFormatting>
  <pageMargins left="0.78740157480314965" right="0" top="0.84" bottom="0.59055118110236227" header="0" footer="0.19685039370078741"/>
  <pageSetup paperSize="9" scale="86" orientation="portrait" r:id="rId1"/>
  <headerFooter alignWithMargins="0">
    <oddHeader>&amp;LProjekt: VATROGASNI DOM ŠKRLJEVO
Troškovnik Građevinsko obrtničkih radova</oddHeader>
    <oddFooter>&amp;LZagreb, listopad 2018.&amp;R&amp;P od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sheetPr>
  <dimension ref="A1:G28"/>
  <sheetViews>
    <sheetView view="pageBreakPreview" zoomScaleNormal="100" zoomScaleSheetLayoutView="100" workbookViewId="0">
      <selection activeCell="F27" sqref="F27"/>
    </sheetView>
  </sheetViews>
  <sheetFormatPr defaultRowHeight="12.75"/>
  <cols>
    <col min="1" max="1" width="6.7109375" style="138" customWidth="1"/>
    <col min="2" max="2" width="50.7109375" style="125" customWidth="1"/>
    <col min="3" max="3" width="6.7109375" style="124" customWidth="1"/>
    <col min="4" max="4" width="7.7109375" style="124" customWidth="1"/>
    <col min="5" max="5" width="10.7109375" style="139" customWidth="1"/>
    <col min="6" max="6" width="11.42578125" style="139" customWidth="1"/>
    <col min="7" max="7" width="9.140625" style="137"/>
    <col min="8" max="16384" width="9.140625" style="141"/>
  </cols>
  <sheetData>
    <row r="1" spans="1:7" s="137" customFormat="1" ht="12.75" customHeight="1">
      <c r="A1" s="133" t="s">
        <v>630</v>
      </c>
      <c r="B1" s="134" t="s">
        <v>368</v>
      </c>
      <c r="C1" s="135" t="s">
        <v>631</v>
      </c>
      <c r="D1" s="135" t="s">
        <v>632</v>
      </c>
      <c r="E1" s="135" t="s">
        <v>633</v>
      </c>
      <c r="F1" s="136" t="s">
        <v>634</v>
      </c>
    </row>
    <row r="2" spans="1:7" s="137" customFormat="1">
      <c r="A2" s="138"/>
      <c r="B2" s="125"/>
      <c r="C2" s="124"/>
      <c r="D2" s="124"/>
      <c r="E2" s="139"/>
      <c r="F2" s="139"/>
    </row>
    <row r="3" spans="1:7">
      <c r="A3" s="186" t="s">
        <v>605</v>
      </c>
      <c r="B3" s="132" t="s">
        <v>193</v>
      </c>
      <c r="G3" s="141"/>
    </row>
    <row r="4" spans="1:7">
      <c r="A4" s="186"/>
      <c r="B4" s="132"/>
      <c r="G4" s="141"/>
    </row>
    <row r="5" spans="1:7">
      <c r="A5" s="124"/>
      <c r="B5" s="127"/>
      <c r="G5" s="141"/>
    </row>
    <row r="6" spans="1:7" ht="25.5">
      <c r="A6" s="138" t="s">
        <v>374</v>
      </c>
      <c r="B6" s="127" t="s">
        <v>1160</v>
      </c>
      <c r="G6" s="141"/>
    </row>
    <row r="7" spans="1:7">
      <c r="B7" s="127" t="s">
        <v>1161</v>
      </c>
      <c r="G7" s="141"/>
    </row>
    <row r="8" spans="1:7">
      <c r="B8" s="127" t="s">
        <v>1162</v>
      </c>
      <c r="G8" s="141"/>
    </row>
    <row r="9" spans="1:7">
      <c r="B9" s="127" t="s">
        <v>1163</v>
      </c>
      <c r="G9" s="141"/>
    </row>
    <row r="10" spans="1:7">
      <c r="B10" s="127" t="s">
        <v>1164</v>
      </c>
      <c r="G10" s="141"/>
    </row>
    <row r="11" spans="1:7">
      <c r="B11" s="127" t="s">
        <v>1165</v>
      </c>
      <c r="G11" s="141"/>
    </row>
    <row r="12" spans="1:7">
      <c r="B12" s="127" t="s">
        <v>1166</v>
      </c>
      <c r="G12" s="181"/>
    </row>
    <row r="13" spans="1:7">
      <c r="B13" s="127" t="s">
        <v>1167</v>
      </c>
      <c r="G13" s="141"/>
    </row>
    <row r="14" spans="1:7">
      <c r="B14" s="127" t="s">
        <v>1168</v>
      </c>
      <c r="G14" s="141"/>
    </row>
    <row r="15" spans="1:7">
      <c r="B15" s="127" t="s">
        <v>1169</v>
      </c>
      <c r="G15" s="141"/>
    </row>
    <row r="16" spans="1:7">
      <c r="B16" s="127" t="s">
        <v>1170</v>
      </c>
      <c r="G16" s="141"/>
    </row>
    <row r="17" spans="1:7">
      <c r="B17" s="127" t="s">
        <v>1171</v>
      </c>
      <c r="G17" s="181"/>
    </row>
    <row r="18" spans="1:7">
      <c r="B18" s="127" t="s">
        <v>1172</v>
      </c>
      <c r="G18" s="141"/>
    </row>
    <row r="19" spans="1:7">
      <c r="B19" s="359" t="s">
        <v>1173</v>
      </c>
      <c r="C19" s="253"/>
      <c r="D19" s="253"/>
      <c r="E19" s="306"/>
      <c r="G19" s="141"/>
    </row>
    <row r="20" spans="1:7">
      <c r="B20" s="127"/>
      <c r="C20" s="124" t="s">
        <v>727</v>
      </c>
      <c r="D20" s="124">
        <v>1</v>
      </c>
      <c r="F20" s="139">
        <f>D20*E20</f>
        <v>0</v>
      </c>
      <c r="G20" s="141"/>
    </row>
    <row r="21" spans="1:7">
      <c r="B21" s="127"/>
      <c r="G21" s="141"/>
    </row>
    <row r="22" spans="1:7">
      <c r="A22" s="138" t="s">
        <v>421</v>
      </c>
      <c r="B22" s="127" t="s">
        <v>1174</v>
      </c>
      <c r="C22" s="124" t="s">
        <v>727</v>
      </c>
      <c r="D22" s="124">
        <v>1</v>
      </c>
      <c r="F22" s="139">
        <f>D22*E22</f>
        <v>0</v>
      </c>
      <c r="G22" s="141"/>
    </row>
    <row r="23" spans="1:7">
      <c r="A23" s="124"/>
      <c r="B23" s="127" t="s">
        <v>1175</v>
      </c>
      <c r="G23" s="141"/>
    </row>
    <row r="24" spans="1:7">
      <c r="A24" s="124"/>
      <c r="B24" s="127"/>
      <c r="G24" s="141"/>
    </row>
    <row r="25" spans="1:7">
      <c r="A25" s="124"/>
      <c r="B25" s="127"/>
      <c r="G25" s="141"/>
    </row>
    <row r="26" spans="1:7" ht="13.5" thickBot="1">
      <c r="A26" s="203"/>
      <c r="B26" s="257"/>
      <c r="C26" s="203"/>
      <c r="D26" s="203"/>
      <c r="E26" s="243"/>
      <c r="F26" s="243"/>
      <c r="G26" s="141"/>
    </row>
    <row r="27" spans="1:7">
      <c r="A27" s="124"/>
      <c r="B27" s="132" t="s">
        <v>1176</v>
      </c>
      <c r="F27" s="181">
        <f>SUM(F20:F26)</f>
        <v>0</v>
      </c>
      <c r="G27" s="141"/>
    </row>
    <row r="28" spans="1:7">
      <c r="A28" s="186"/>
      <c r="B28" s="127"/>
      <c r="C28" s="360"/>
      <c r="D28" s="360"/>
      <c r="E28" s="147"/>
      <c r="F28" s="147"/>
      <c r="G28" s="141"/>
    </row>
  </sheetData>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39997558519241921"/>
  </sheetPr>
  <dimension ref="A1:H46"/>
  <sheetViews>
    <sheetView view="pageBreakPreview" zoomScaleNormal="100" zoomScaleSheetLayoutView="100" workbookViewId="0">
      <selection activeCell="J38" sqref="J38"/>
    </sheetView>
  </sheetViews>
  <sheetFormatPr defaultRowHeight="12"/>
  <cols>
    <col min="1" max="1" width="6.7109375" style="117" customWidth="1"/>
    <col min="2" max="2" width="50.7109375" style="361" customWidth="1"/>
    <col min="3" max="3" width="6.7109375" style="214" customWidth="1"/>
    <col min="4" max="4" width="4.140625" style="214" customWidth="1"/>
    <col min="5" max="5" width="16.7109375" style="362" customWidth="1"/>
    <col min="6" max="6" width="11.42578125" style="215" customWidth="1"/>
    <col min="7" max="7" width="9.140625" style="118"/>
    <col min="8" max="8" width="9.5703125" style="118" customWidth="1"/>
    <col min="9" max="16384" width="9.140625" style="118"/>
  </cols>
  <sheetData>
    <row r="1" spans="1:8" s="362" customFormat="1" ht="12.95" customHeight="1">
      <c r="A1" s="117"/>
      <c r="B1" s="361"/>
      <c r="C1" s="214"/>
      <c r="D1" s="214"/>
      <c r="F1" s="215"/>
      <c r="G1" s="1252"/>
      <c r="H1" s="1252"/>
    </row>
    <row r="2" spans="1:8" ht="12.75">
      <c r="A2" s="184"/>
      <c r="B2" s="296"/>
      <c r="C2" s="122"/>
      <c r="D2" s="120"/>
      <c r="E2" s="1175"/>
      <c r="F2" s="123"/>
    </row>
    <row r="3" spans="1:8" ht="12.75">
      <c r="A3" s="122"/>
      <c r="B3" s="129"/>
      <c r="C3" s="122"/>
      <c r="D3" s="122"/>
      <c r="E3" s="115"/>
      <c r="F3" s="211"/>
    </row>
    <row r="4" spans="1:8" ht="18">
      <c r="A4" s="122"/>
      <c r="B4" s="363" t="s">
        <v>590</v>
      </c>
      <c r="C4" s="122"/>
      <c r="D4" s="122"/>
      <c r="E4" s="115"/>
      <c r="F4" s="211"/>
    </row>
    <row r="5" spans="1:8" ht="12.75">
      <c r="A5" s="122"/>
      <c r="B5" s="364"/>
      <c r="C5" s="122"/>
      <c r="D5" s="122"/>
      <c r="E5" s="115"/>
      <c r="F5" s="211"/>
    </row>
    <row r="6" spans="1:8" ht="12.75">
      <c r="A6" s="184"/>
      <c r="B6" s="112"/>
      <c r="C6" s="122"/>
      <c r="D6" s="122"/>
      <c r="E6" s="115"/>
      <c r="F6" s="114"/>
    </row>
    <row r="7" spans="1:8" ht="12.75">
      <c r="A7" s="184" t="s">
        <v>374</v>
      </c>
      <c r="B7" s="112" t="s">
        <v>635</v>
      </c>
      <c r="C7" s="122"/>
      <c r="D7" s="122"/>
      <c r="E7" s="115">
        <f>'1.RAZDJELNICI'!F125</f>
        <v>0</v>
      </c>
      <c r="F7" s="114"/>
    </row>
    <row r="8" spans="1:8" ht="12.75">
      <c r="A8" s="184"/>
      <c r="B8" s="112"/>
      <c r="C8" s="122"/>
      <c r="D8" s="122"/>
      <c r="E8" s="115"/>
      <c r="F8" s="114"/>
    </row>
    <row r="9" spans="1:8" ht="12.75">
      <c r="A9" s="184" t="s">
        <v>421</v>
      </c>
      <c r="B9" s="112" t="s">
        <v>731</v>
      </c>
      <c r="C9" s="122"/>
      <c r="D9" s="122"/>
      <c r="E9" s="115">
        <f>'2.RASVJETA'!F91</f>
        <v>0</v>
      </c>
      <c r="F9" s="114"/>
    </row>
    <row r="10" spans="1:8" ht="12.75">
      <c r="A10" s="184"/>
      <c r="B10" s="112"/>
      <c r="C10" s="122"/>
      <c r="D10" s="122"/>
      <c r="E10" s="115"/>
      <c r="F10" s="114"/>
    </row>
    <row r="11" spans="1:8" ht="12.75">
      <c r="A11" s="184" t="s">
        <v>468</v>
      </c>
      <c r="B11" s="112" t="s">
        <v>769</v>
      </c>
      <c r="C11" s="122"/>
      <c r="D11" s="122"/>
      <c r="E11" s="115">
        <f>'3.V.RASVJETA'!F106</f>
        <v>0</v>
      </c>
      <c r="F11" s="114"/>
    </row>
    <row r="12" spans="1:8" ht="12.75">
      <c r="A12" s="184"/>
      <c r="B12" s="112"/>
      <c r="C12" s="122"/>
      <c r="D12" s="122"/>
      <c r="E12" s="115"/>
      <c r="F12" s="114"/>
    </row>
    <row r="13" spans="1:8" ht="12.75">
      <c r="A13" s="184" t="s">
        <v>533</v>
      </c>
      <c r="B13" s="112" t="s">
        <v>822</v>
      </c>
      <c r="C13" s="122"/>
      <c r="D13" s="122"/>
      <c r="E13" s="115">
        <f>'4.KABELI I POLICE'!F111</f>
        <v>0</v>
      </c>
      <c r="F13" s="114"/>
    </row>
    <row r="14" spans="1:8" ht="12.75">
      <c r="A14" s="184"/>
      <c r="B14" s="112"/>
      <c r="C14" s="122"/>
      <c r="D14" s="122"/>
      <c r="E14" s="115"/>
      <c r="F14" s="114"/>
    </row>
    <row r="15" spans="1:8" ht="12.75">
      <c r="A15" s="184" t="s">
        <v>576</v>
      </c>
      <c r="B15" s="112" t="s">
        <v>906</v>
      </c>
      <c r="C15" s="122"/>
      <c r="D15" s="122"/>
      <c r="E15" s="115">
        <f>'5.INSTAL.MAT.I PRIBOR'!F149</f>
        <v>0</v>
      </c>
      <c r="F15" s="114"/>
    </row>
    <row r="16" spans="1:8" ht="12.75">
      <c r="A16" s="184"/>
      <c r="B16" s="112"/>
      <c r="C16" s="122"/>
      <c r="D16" s="122"/>
      <c r="E16" s="115"/>
      <c r="F16" s="114"/>
    </row>
    <row r="17" spans="1:6" ht="12.75">
      <c r="A17" s="184" t="s">
        <v>599</v>
      </c>
      <c r="B17" s="112" t="s">
        <v>946</v>
      </c>
      <c r="C17" s="122"/>
      <c r="D17" s="122"/>
      <c r="E17" s="115">
        <f>'6.EMP'!F37</f>
        <v>0</v>
      </c>
      <c r="F17" s="114"/>
    </row>
    <row r="18" spans="1:6" ht="12.75">
      <c r="A18" s="184"/>
      <c r="B18" s="128"/>
      <c r="C18" s="122"/>
      <c r="D18" s="122"/>
      <c r="E18" s="115"/>
      <c r="F18" s="114"/>
    </row>
    <row r="19" spans="1:6" ht="12.75">
      <c r="A19" s="184" t="s">
        <v>600</v>
      </c>
      <c r="B19" s="112" t="s">
        <v>1177</v>
      </c>
      <c r="C19" s="122"/>
      <c r="D19" s="122"/>
      <c r="E19" s="115">
        <f>'7.GROMOBRAN'!F68</f>
        <v>0</v>
      </c>
      <c r="F19" s="114"/>
    </row>
    <row r="20" spans="1:6" ht="12.75">
      <c r="A20" s="184"/>
      <c r="B20" s="112" t="s">
        <v>1178</v>
      </c>
      <c r="C20" s="122"/>
      <c r="D20" s="122"/>
      <c r="E20" s="115"/>
      <c r="F20" s="114"/>
    </row>
    <row r="21" spans="1:6" ht="12.75">
      <c r="A21" s="184"/>
      <c r="B21" s="112"/>
      <c r="C21" s="122"/>
      <c r="D21" s="122"/>
      <c r="E21" s="115"/>
      <c r="F21" s="114"/>
    </row>
    <row r="22" spans="1:6" ht="12.75">
      <c r="A22" s="184" t="s">
        <v>601</v>
      </c>
      <c r="B22" s="112" t="s">
        <v>1179</v>
      </c>
      <c r="C22" s="122"/>
      <c r="D22" s="122"/>
      <c r="E22" s="115">
        <f>'8.STRUKTURNO'!F97</f>
        <v>0</v>
      </c>
      <c r="F22" s="114"/>
    </row>
    <row r="23" spans="1:6" ht="12.75">
      <c r="A23" s="184"/>
      <c r="B23" s="112"/>
      <c r="C23" s="122"/>
      <c r="D23" s="122"/>
      <c r="E23" s="115"/>
      <c r="F23" s="114"/>
    </row>
    <row r="24" spans="1:6" ht="12.75">
      <c r="A24" s="184" t="s">
        <v>602</v>
      </c>
      <c r="B24" s="112" t="s">
        <v>1180</v>
      </c>
      <c r="C24" s="122"/>
      <c r="D24" s="122"/>
      <c r="E24" s="115">
        <f>'9.DTK'!F42</f>
        <v>0</v>
      </c>
      <c r="F24" s="114"/>
    </row>
    <row r="25" spans="1:6" ht="12.75">
      <c r="A25" s="184"/>
      <c r="B25" s="112"/>
      <c r="C25" s="122"/>
      <c r="D25" s="122"/>
      <c r="E25" s="115"/>
      <c r="F25" s="114"/>
    </row>
    <row r="26" spans="1:6" ht="12.75">
      <c r="A26" s="184" t="s">
        <v>603</v>
      </c>
      <c r="B26" s="112" t="s">
        <v>1080</v>
      </c>
      <c r="C26" s="122"/>
      <c r="D26" s="122"/>
      <c r="E26" s="115">
        <f>'10.ZAS'!F63</f>
        <v>0</v>
      </c>
      <c r="F26" s="114"/>
    </row>
    <row r="27" spans="1:6" ht="12.75">
      <c r="A27" s="184"/>
      <c r="B27" s="112"/>
      <c r="C27" s="122"/>
      <c r="D27" s="122"/>
      <c r="E27" s="115"/>
      <c r="F27" s="114"/>
    </row>
    <row r="28" spans="1:6" ht="12.75">
      <c r="A28" s="184" t="s">
        <v>604</v>
      </c>
      <c r="B28" s="112" t="s">
        <v>1181</v>
      </c>
      <c r="C28" s="122"/>
      <c r="D28" s="122"/>
      <c r="E28" s="115">
        <f>'11.AGREGAT'!F41</f>
        <v>0</v>
      </c>
      <c r="F28" s="114"/>
    </row>
    <row r="29" spans="1:6" ht="12.75">
      <c r="A29" s="184"/>
      <c r="B29" s="112"/>
      <c r="C29" s="122"/>
      <c r="D29" s="122"/>
      <c r="E29" s="115"/>
      <c r="F29" s="114"/>
    </row>
    <row r="30" spans="1:6" ht="12.75">
      <c r="A30" s="184" t="s">
        <v>801</v>
      </c>
      <c r="B30" s="112" t="s">
        <v>1182</v>
      </c>
      <c r="C30" s="122"/>
      <c r="D30" s="122"/>
      <c r="E30" s="115">
        <f>'12.ODIMLJAVANJE'!F46</f>
        <v>0</v>
      </c>
      <c r="F30" s="114"/>
    </row>
    <row r="31" spans="1:6" ht="12.75">
      <c r="A31" s="184"/>
      <c r="B31" s="128"/>
      <c r="C31" s="122"/>
      <c r="D31" s="122"/>
      <c r="E31" s="115"/>
      <c r="F31" s="114"/>
    </row>
    <row r="32" spans="1:6" ht="12.75">
      <c r="A32" s="184" t="s">
        <v>605</v>
      </c>
      <c r="B32" s="112" t="s">
        <v>193</v>
      </c>
      <c r="C32" s="122"/>
      <c r="D32" s="122"/>
      <c r="E32" s="115">
        <f>'13.OSTALI RADOVI'!F27</f>
        <v>0</v>
      </c>
      <c r="F32" s="114"/>
    </row>
    <row r="33" spans="1:6" ht="13.5" thickBot="1">
      <c r="A33" s="202"/>
      <c r="B33" s="365"/>
      <c r="C33" s="292"/>
      <c r="D33" s="292"/>
      <c r="E33" s="1176"/>
      <c r="F33" s="114"/>
    </row>
    <row r="34" spans="1:6" ht="12.75">
      <c r="A34" s="184"/>
      <c r="B34" s="112" t="s">
        <v>1183</v>
      </c>
      <c r="C34" s="122"/>
      <c r="D34" s="122"/>
      <c r="E34" s="115">
        <f>SUM(E7:E33)</f>
        <v>0</v>
      </c>
      <c r="F34" s="114"/>
    </row>
    <row r="35" spans="1:6" ht="12.75">
      <c r="A35" s="184"/>
      <c r="B35" s="112"/>
      <c r="C35" s="122"/>
      <c r="D35" s="122"/>
      <c r="E35" s="115"/>
      <c r="F35" s="114"/>
    </row>
    <row r="36" spans="1:6" ht="12.75">
      <c r="A36" s="184"/>
      <c r="B36" s="112"/>
      <c r="C36" s="122"/>
      <c r="D36" s="122"/>
      <c r="E36" s="115"/>
      <c r="F36" s="114"/>
    </row>
    <row r="37" spans="1:6" ht="12.75">
      <c r="A37" s="184"/>
      <c r="B37" s="113" t="s">
        <v>588</v>
      </c>
      <c r="C37" s="122"/>
      <c r="D37" s="122"/>
      <c r="E37" s="115"/>
      <c r="F37" s="114"/>
    </row>
    <row r="38" spans="1:6" ht="12.75">
      <c r="A38" s="184"/>
      <c r="B38" s="112" t="s">
        <v>1981</v>
      </c>
      <c r="C38" s="122"/>
      <c r="D38" s="122"/>
      <c r="E38" s="115"/>
      <c r="F38" s="114"/>
    </row>
    <row r="39" spans="1:6" ht="12.75">
      <c r="A39" s="184"/>
      <c r="B39" s="112"/>
      <c r="C39" s="122"/>
      <c r="D39" s="122"/>
      <c r="E39" s="115"/>
      <c r="F39" s="114"/>
    </row>
    <row r="40" spans="1:6" ht="12.75">
      <c r="A40" s="184"/>
      <c r="B40" s="112"/>
      <c r="C40" s="122"/>
      <c r="D40" s="122"/>
      <c r="E40" s="115"/>
      <c r="F40" s="114"/>
    </row>
    <row r="41" spans="1:6" ht="12.75">
      <c r="A41" s="184"/>
      <c r="B41" s="112" t="s">
        <v>1184</v>
      </c>
      <c r="C41" s="122"/>
      <c r="D41" s="122"/>
      <c r="E41" s="115"/>
      <c r="F41" s="114"/>
    </row>
    <row r="42" spans="1:6" ht="12.75">
      <c r="A42" s="184"/>
      <c r="B42" s="112"/>
      <c r="C42" s="122"/>
      <c r="D42" s="122"/>
      <c r="E42" s="115"/>
      <c r="F42" s="114"/>
    </row>
    <row r="46" spans="1:6">
      <c r="E46" s="1177"/>
    </row>
  </sheetData>
  <mergeCells count="1">
    <mergeCell ref="G1:H1"/>
  </mergeCells>
  <pageMargins left="0.78740157480314965" right="0" top="0.84" bottom="0.59055118110236227" header="0" footer="0.19685039370078741"/>
  <pageSetup paperSize="9" scale="93" orientation="portrait" r:id="rId1"/>
  <headerFooter alignWithMargins="0">
    <oddHeader>&amp;LProjekt: VATROGASNI DOM ŠKRLJEVO
Troškovnik Građevinsko obrtničkih radova</oddHeader>
    <oddFooter>&amp;LZagreb, listopad 2018.&amp;R&amp;P od &amp;N</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566"/>
  <sheetViews>
    <sheetView view="pageBreakPreview" topLeftCell="A78" zoomScaleNormal="100" zoomScaleSheetLayoutView="100" workbookViewId="0">
      <selection activeCell="K88" sqref="K88"/>
    </sheetView>
  </sheetViews>
  <sheetFormatPr defaultRowHeight="12.75"/>
  <cols>
    <col min="1" max="1" width="6.7109375" style="924" customWidth="1"/>
    <col min="2" max="2" width="51.140625" style="954" customWidth="1"/>
    <col min="3" max="3" width="6.28515625" style="891" customWidth="1"/>
    <col min="4" max="4" width="9.42578125" style="892" customWidth="1"/>
    <col min="5" max="5" width="12.85546875" style="1161" customWidth="1"/>
    <col min="6" max="6" width="18.85546875" style="1138" bestFit="1" customWidth="1"/>
    <col min="7" max="245" width="9.140625" style="366"/>
    <col min="246" max="246" width="6.7109375" style="366" customWidth="1"/>
    <col min="247" max="247" width="51.140625" style="366" customWidth="1"/>
    <col min="248" max="248" width="6.28515625" style="366" customWidth="1"/>
    <col min="249" max="249" width="9.42578125" style="366" customWidth="1"/>
    <col min="250" max="250" width="12.85546875" style="366" customWidth="1"/>
    <col min="251" max="251" width="18.85546875" style="366" bestFit="1" customWidth="1"/>
    <col min="252" max="501" width="9.140625" style="366"/>
    <col min="502" max="502" width="6.7109375" style="366" customWidth="1"/>
    <col min="503" max="503" width="51.140625" style="366" customWidth="1"/>
    <col min="504" max="504" width="6.28515625" style="366" customWidth="1"/>
    <col min="505" max="505" width="9.42578125" style="366" customWidth="1"/>
    <col min="506" max="506" width="12.85546875" style="366" customWidth="1"/>
    <col min="507" max="507" width="18.85546875" style="366" bestFit="1" customWidth="1"/>
    <col min="508" max="757" width="9.140625" style="366"/>
    <col min="758" max="758" width="6.7109375" style="366" customWidth="1"/>
    <col min="759" max="759" width="51.140625" style="366" customWidth="1"/>
    <col min="760" max="760" width="6.28515625" style="366" customWidth="1"/>
    <col min="761" max="761" width="9.42578125" style="366" customWidth="1"/>
    <col min="762" max="762" width="12.85546875" style="366" customWidth="1"/>
    <col min="763" max="763" width="18.85546875" style="366" bestFit="1" customWidth="1"/>
    <col min="764" max="1013" width="9.140625" style="366"/>
    <col min="1014" max="1014" width="6.7109375" style="366" customWidth="1"/>
    <col min="1015" max="1015" width="51.140625" style="366" customWidth="1"/>
    <col min="1016" max="1016" width="6.28515625" style="366" customWidth="1"/>
    <col min="1017" max="1017" width="9.42578125" style="366" customWidth="1"/>
    <col min="1018" max="1018" width="12.85546875" style="366" customWidth="1"/>
    <col min="1019" max="1019" width="18.85546875" style="366" bestFit="1" customWidth="1"/>
    <col min="1020" max="1269" width="9.140625" style="366"/>
    <col min="1270" max="1270" width="6.7109375" style="366" customWidth="1"/>
    <col min="1271" max="1271" width="51.140625" style="366" customWidth="1"/>
    <col min="1272" max="1272" width="6.28515625" style="366" customWidth="1"/>
    <col min="1273" max="1273" width="9.42578125" style="366" customWidth="1"/>
    <col min="1274" max="1274" width="12.85546875" style="366" customWidth="1"/>
    <col min="1275" max="1275" width="18.85546875" style="366" bestFit="1" customWidth="1"/>
    <col min="1276" max="1525" width="9.140625" style="366"/>
    <col min="1526" max="1526" width="6.7109375" style="366" customWidth="1"/>
    <col min="1527" max="1527" width="51.140625" style="366" customWidth="1"/>
    <col min="1528" max="1528" width="6.28515625" style="366" customWidth="1"/>
    <col min="1529" max="1529" width="9.42578125" style="366" customWidth="1"/>
    <col min="1530" max="1530" width="12.85546875" style="366" customWidth="1"/>
    <col min="1531" max="1531" width="18.85546875" style="366" bestFit="1" customWidth="1"/>
    <col min="1532" max="1781" width="9.140625" style="366"/>
    <col min="1782" max="1782" width="6.7109375" style="366" customWidth="1"/>
    <col min="1783" max="1783" width="51.140625" style="366" customWidth="1"/>
    <col min="1784" max="1784" width="6.28515625" style="366" customWidth="1"/>
    <col min="1785" max="1785" width="9.42578125" style="366" customWidth="1"/>
    <col min="1786" max="1786" width="12.85546875" style="366" customWidth="1"/>
    <col min="1787" max="1787" width="18.85546875" style="366" bestFit="1" customWidth="1"/>
    <col min="1788" max="2037" width="9.140625" style="366"/>
    <col min="2038" max="2038" width="6.7109375" style="366" customWidth="1"/>
    <col min="2039" max="2039" width="51.140625" style="366" customWidth="1"/>
    <col min="2040" max="2040" width="6.28515625" style="366" customWidth="1"/>
    <col min="2041" max="2041" width="9.42578125" style="366" customWidth="1"/>
    <col min="2042" max="2042" width="12.85546875" style="366" customWidth="1"/>
    <col min="2043" max="2043" width="18.85546875" style="366" bestFit="1" customWidth="1"/>
    <col min="2044" max="2293" width="9.140625" style="366"/>
    <col min="2294" max="2294" width="6.7109375" style="366" customWidth="1"/>
    <col min="2295" max="2295" width="51.140625" style="366" customWidth="1"/>
    <col min="2296" max="2296" width="6.28515625" style="366" customWidth="1"/>
    <col min="2297" max="2297" width="9.42578125" style="366" customWidth="1"/>
    <col min="2298" max="2298" width="12.85546875" style="366" customWidth="1"/>
    <col min="2299" max="2299" width="18.85546875" style="366" bestFit="1" customWidth="1"/>
    <col min="2300" max="2549" width="9.140625" style="366"/>
    <col min="2550" max="2550" width="6.7109375" style="366" customWidth="1"/>
    <col min="2551" max="2551" width="51.140625" style="366" customWidth="1"/>
    <col min="2552" max="2552" width="6.28515625" style="366" customWidth="1"/>
    <col min="2553" max="2553" width="9.42578125" style="366" customWidth="1"/>
    <col min="2554" max="2554" width="12.85546875" style="366" customWidth="1"/>
    <col min="2555" max="2555" width="18.85546875" style="366" bestFit="1" customWidth="1"/>
    <col min="2556" max="2805" width="9.140625" style="366"/>
    <col min="2806" max="2806" width="6.7109375" style="366" customWidth="1"/>
    <col min="2807" max="2807" width="51.140625" style="366" customWidth="1"/>
    <col min="2808" max="2808" width="6.28515625" style="366" customWidth="1"/>
    <col min="2809" max="2809" width="9.42578125" style="366" customWidth="1"/>
    <col min="2810" max="2810" width="12.85546875" style="366" customWidth="1"/>
    <col min="2811" max="2811" width="18.85546875" style="366" bestFit="1" customWidth="1"/>
    <col min="2812" max="3061" width="9.140625" style="366"/>
    <col min="3062" max="3062" width="6.7109375" style="366" customWidth="1"/>
    <col min="3063" max="3063" width="51.140625" style="366" customWidth="1"/>
    <col min="3064" max="3064" width="6.28515625" style="366" customWidth="1"/>
    <col min="3065" max="3065" width="9.42578125" style="366" customWidth="1"/>
    <col min="3066" max="3066" width="12.85546875" style="366" customWidth="1"/>
    <col min="3067" max="3067" width="18.85546875" style="366" bestFit="1" customWidth="1"/>
    <col min="3068" max="3317" width="9.140625" style="366"/>
    <col min="3318" max="3318" width="6.7109375" style="366" customWidth="1"/>
    <col min="3319" max="3319" width="51.140625" style="366" customWidth="1"/>
    <col min="3320" max="3320" width="6.28515625" style="366" customWidth="1"/>
    <col min="3321" max="3321" width="9.42578125" style="366" customWidth="1"/>
    <col min="3322" max="3322" width="12.85546875" style="366" customWidth="1"/>
    <col min="3323" max="3323" width="18.85546875" style="366" bestFit="1" customWidth="1"/>
    <col min="3324" max="3573" width="9.140625" style="366"/>
    <col min="3574" max="3574" width="6.7109375" style="366" customWidth="1"/>
    <col min="3575" max="3575" width="51.140625" style="366" customWidth="1"/>
    <col min="3576" max="3576" width="6.28515625" style="366" customWidth="1"/>
    <col min="3577" max="3577" width="9.42578125" style="366" customWidth="1"/>
    <col min="3578" max="3578" width="12.85546875" style="366" customWidth="1"/>
    <col min="3579" max="3579" width="18.85546875" style="366" bestFit="1" customWidth="1"/>
    <col min="3580" max="3829" width="9.140625" style="366"/>
    <col min="3830" max="3830" width="6.7109375" style="366" customWidth="1"/>
    <col min="3831" max="3831" width="51.140625" style="366" customWidth="1"/>
    <col min="3832" max="3832" width="6.28515625" style="366" customWidth="1"/>
    <col min="3833" max="3833" width="9.42578125" style="366" customWidth="1"/>
    <col min="3834" max="3834" width="12.85546875" style="366" customWidth="1"/>
    <col min="3835" max="3835" width="18.85546875" style="366" bestFit="1" customWidth="1"/>
    <col min="3836" max="4085" width="9.140625" style="366"/>
    <col min="4086" max="4086" width="6.7109375" style="366" customWidth="1"/>
    <col min="4087" max="4087" width="51.140625" style="366" customWidth="1"/>
    <col min="4088" max="4088" width="6.28515625" style="366" customWidth="1"/>
    <col min="4089" max="4089" width="9.42578125" style="366" customWidth="1"/>
    <col min="4090" max="4090" width="12.85546875" style="366" customWidth="1"/>
    <col min="4091" max="4091" width="18.85546875" style="366" bestFit="1" customWidth="1"/>
    <col min="4092" max="4341" width="9.140625" style="366"/>
    <col min="4342" max="4342" width="6.7109375" style="366" customWidth="1"/>
    <col min="4343" max="4343" width="51.140625" style="366" customWidth="1"/>
    <col min="4344" max="4344" width="6.28515625" style="366" customWidth="1"/>
    <col min="4345" max="4345" width="9.42578125" style="366" customWidth="1"/>
    <col min="4346" max="4346" width="12.85546875" style="366" customWidth="1"/>
    <col min="4347" max="4347" width="18.85546875" style="366" bestFit="1" customWidth="1"/>
    <col min="4348" max="4597" width="9.140625" style="366"/>
    <col min="4598" max="4598" width="6.7109375" style="366" customWidth="1"/>
    <col min="4599" max="4599" width="51.140625" style="366" customWidth="1"/>
    <col min="4600" max="4600" width="6.28515625" style="366" customWidth="1"/>
    <col min="4601" max="4601" width="9.42578125" style="366" customWidth="1"/>
    <col min="4602" max="4602" width="12.85546875" style="366" customWidth="1"/>
    <col min="4603" max="4603" width="18.85546875" style="366" bestFit="1" customWidth="1"/>
    <col min="4604" max="4853" width="9.140625" style="366"/>
    <col min="4854" max="4854" width="6.7109375" style="366" customWidth="1"/>
    <col min="4855" max="4855" width="51.140625" style="366" customWidth="1"/>
    <col min="4856" max="4856" width="6.28515625" style="366" customWidth="1"/>
    <col min="4857" max="4857" width="9.42578125" style="366" customWidth="1"/>
    <col min="4858" max="4858" width="12.85546875" style="366" customWidth="1"/>
    <col min="4859" max="4859" width="18.85546875" style="366" bestFit="1" customWidth="1"/>
    <col min="4860" max="5109" width="9.140625" style="366"/>
    <col min="5110" max="5110" width="6.7109375" style="366" customWidth="1"/>
    <col min="5111" max="5111" width="51.140625" style="366" customWidth="1"/>
    <col min="5112" max="5112" width="6.28515625" style="366" customWidth="1"/>
    <col min="5113" max="5113" width="9.42578125" style="366" customWidth="1"/>
    <col min="5114" max="5114" width="12.85546875" style="366" customWidth="1"/>
    <col min="5115" max="5115" width="18.85546875" style="366" bestFit="1" customWidth="1"/>
    <col min="5116" max="5365" width="9.140625" style="366"/>
    <col min="5366" max="5366" width="6.7109375" style="366" customWidth="1"/>
    <col min="5367" max="5367" width="51.140625" style="366" customWidth="1"/>
    <col min="5368" max="5368" width="6.28515625" style="366" customWidth="1"/>
    <col min="5369" max="5369" width="9.42578125" style="366" customWidth="1"/>
    <col min="5370" max="5370" width="12.85546875" style="366" customWidth="1"/>
    <col min="5371" max="5371" width="18.85546875" style="366" bestFit="1" customWidth="1"/>
    <col min="5372" max="5621" width="9.140625" style="366"/>
    <col min="5622" max="5622" width="6.7109375" style="366" customWidth="1"/>
    <col min="5623" max="5623" width="51.140625" style="366" customWidth="1"/>
    <col min="5624" max="5624" width="6.28515625" style="366" customWidth="1"/>
    <col min="5625" max="5625" width="9.42578125" style="366" customWidth="1"/>
    <col min="5626" max="5626" width="12.85546875" style="366" customWidth="1"/>
    <col min="5627" max="5627" width="18.85546875" style="366" bestFit="1" customWidth="1"/>
    <col min="5628" max="5877" width="9.140625" style="366"/>
    <col min="5878" max="5878" width="6.7109375" style="366" customWidth="1"/>
    <col min="5879" max="5879" width="51.140625" style="366" customWidth="1"/>
    <col min="5880" max="5880" width="6.28515625" style="366" customWidth="1"/>
    <col min="5881" max="5881" width="9.42578125" style="366" customWidth="1"/>
    <col min="5882" max="5882" width="12.85546875" style="366" customWidth="1"/>
    <col min="5883" max="5883" width="18.85546875" style="366" bestFit="1" customWidth="1"/>
    <col min="5884" max="6133" width="9.140625" style="366"/>
    <col min="6134" max="6134" width="6.7109375" style="366" customWidth="1"/>
    <col min="6135" max="6135" width="51.140625" style="366" customWidth="1"/>
    <col min="6136" max="6136" width="6.28515625" style="366" customWidth="1"/>
    <col min="6137" max="6137" width="9.42578125" style="366" customWidth="1"/>
    <col min="6138" max="6138" width="12.85546875" style="366" customWidth="1"/>
    <col min="6139" max="6139" width="18.85546875" style="366" bestFit="1" customWidth="1"/>
    <col min="6140" max="6389" width="9.140625" style="366"/>
    <col min="6390" max="6390" width="6.7109375" style="366" customWidth="1"/>
    <col min="6391" max="6391" width="51.140625" style="366" customWidth="1"/>
    <col min="6392" max="6392" width="6.28515625" style="366" customWidth="1"/>
    <col min="6393" max="6393" width="9.42578125" style="366" customWidth="1"/>
    <col min="6394" max="6394" width="12.85546875" style="366" customWidth="1"/>
    <col min="6395" max="6395" width="18.85546875" style="366" bestFit="1" customWidth="1"/>
    <col min="6396" max="6645" width="9.140625" style="366"/>
    <col min="6646" max="6646" width="6.7109375" style="366" customWidth="1"/>
    <col min="6647" max="6647" width="51.140625" style="366" customWidth="1"/>
    <col min="6648" max="6648" width="6.28515625" style="366" customWidth="1"/>
    <col min="6649" max="6649" width="9.42578125" style="366" customWidth="1"/>
    <col min="6650" max="6650" width="12.85546875" style="366" customWidth="1"/>
    <col min="6651" max="6651" width="18.85546875" style="366" bestFit="1" customWidth="1"/>
    <col min="6652" max="6901" width="9.140625" style="366"/>
    <col min="6902" max="6902" width="6.7109375" style="366" customWidth="1"/>
    <col min="6903" max="6903" width="51.140625" style="366" customWidth="1"/>
    <col min="6904" max="6904" width="6.28515625" style="366" customWidth="1"/>
    <col min="6905" max="6905" width="9.42578125" style="366" customWidth="1"/>
    <col min="6906" max="6906" width="12.85546875" style="366" customWidth="1"/>
    <col min="6907" max="6907" width="18.85546875" style="366" bestFit="1" customWidth="1"/>
    <col min="6908" max="7157" width="9.140625" style="366"/>
    <col min="7158" max="7158" width="6.7109375" style="366" customWidth="1"/>
    <col min="7159" max="7159" width="51.140625" style="366" customWidth="1"/>
    <col min="7160" max="7160" width="6.28515625" style="366" customWidth="1"/>
    <col min="7161" max="7161" width="9.42578125" style="366" customWidth="1"/>
    <col min="7162" max="7162" width="12.85546875" style="366" customWidth="1"/>
    <col min="7163" max="7163" width="18.85546875" style="366" bestFit="1" customWidth="1"/>
    <col min="7164" max="7413" width="9.140625" style="366"/>
    <col min="7414" max="7414" width="6.7109375" style="366" customWidth="1"/>
    <col min="7415" max="7415" width="51.140625" style="366" customWidth="1"/>
    <col min="7416" max="7416" width="6.28515625" style="366" customWidth="1"/>
    <col min="7417" max="7417" width="9.42578125" style="366" customWidth="1"/>
    <col min="7418" max="7418" width="12.85546875" style="366" customWidth="1"/>
    <col min="7419" max="7419" width="18.85546875" style="366" bestFit="1" customWidth="1"/>
    <col min="7420" max="7669" width="9.140625" style="366"/>
    <col min="7670" max="7670" width="6.7109375" style="366" customWidth="1"/>
    <col min="7671" max="7671" width="51.140625" style="366" customWidth="1"/>
    <col min="7672" max="7672" width="6.28515625" style="366" customWidth="1"/>
    <col min="7673" max="7673" width="9.42578125" style="366" customWidth="1"/>
    <col min="7674" max="7674" width="12.85546875" style="366" customWidth="1"/>
    <col min="7675" max="7675" width="18.85546875" style="366" bestFit="1" customWidth="1"/>
    <col min="7676" max="7925" width="9.140625" style="366"/>
    <col min="7926" max="7926" width="6.7109375" style="366" customWidth="1"/>
    <col min="7927" max="7927" width="51.140625" style="366" customWidth="1"/>
    <col min="7928" max="7928" width="6.28515625" style="366" customWidth="1"/>
    <col min="7929" max="7929" width="9.42578125" style="366" customWidth="1"/>
    <col min="7930" max="7930" width="12.85546875" style="366" customWidth="1"/>
    <col min="7931" max="7931" width="18.85546875" style="366" bestFit="1" customWidth="1"/>
    <col min="7932" max="8181" width="9.140625" style="366"/>
    <col min="8182" max="8182" width="6.7109375" style="366" customWidth="1"/>
    <col min="8183" max="8183" width="51.140625" style="366" customWidth="1"/>
    <col min="8184" max="8184" width="6.28515625" style="366" customWidth="1"/>
    <col min="8185" max="8185" width="9.42578125" style="366" customWidth="1"/>
    <col min="8186" max="8186" width="12.85546875" style="366" customWidth="1"/>
    <col min="8187" max="8187" width="18.85546875" style="366" bestFit="1" customWidth="1"/>
    <col min="8188" max="8437" width="9.140625" style="366"/>
    <col min="8438" max="8438" width="6.7109375" style="366" customWidth="1"/>
    <col min="8439" max="8439" width="51.140625" style="366" customWidth="1"/>
    <col min="8440" max="8440" width="6.28515625" style="366" customWidth="1"/>
    <col min="8441" max="8441" width="9.42578125" style="366" customWidth="1"/>
    <col min="8442" max="8442" width="12.85546875" style="366" customWidth="1"/>
    <col min="8443" max="8443" width="18.85546875" style="366" bestFit="1" customWidth="1"/>
    <col min="8444" max="8693" width="9.140625" style="366"/>
    <col min="8694" max="8694" width="6.7109375" style="366" customWidth="1"/>
    <col min="8695" max="8695" width="51.140625" style="366" customWidth="1"/>
    <col min="8696" max="8696" width="6.28515625" style="366" customWidth="1"/>
    <col min="8697" max="8697" width="9.42578125" style="366" customWidth="1"/>
    <col min="8698" max="8698" width="12.85546875" style="366" customWidth="1"/>
    <col min="8699" max="8699" width="18.85546875" style="366" bestFit="1" customWidth="1"/>
    <col min="8700" max="8949" width="9.140625" style="366"/>
    <col min="8950" max="8950" width="6.7109375" style="366" customWidth="1"/>
    <col min="8951" max="8951" width="51.140625" style="366" customWidth="1"/>
    <col min="8952" max="8952" width="6.28515625" style="366" customWidth="1"/>
    <col min="8953" max="8953" width="9.42578125" style="366" customWidth="1"/>
    <col min="8954" max="8954" width="12.85546875" style="366" customWidth="1"/>
    <col min="8955" max="8955" width="18.85546875" style="366" bestFit="1" customWidth="1"/>
    <col min="8956" max="9205" width="9.140625" style="366"/>
    <col min="9206" max="9206" width="6.7109375" style="366" customWidth="1"/>
    <col min="9207" max="9207" width="51.140625" style="366" customWidth="1"/>
    <col min="9208" max="9208" width="6.28515625" style="366" customWidth="1"/>
    <col min="9209" max="9209" width="9.42578125" style="366" customWidth="1"/>
    <col min="9210" max="9210" width="12.85546875" style="366" customWidth="1"/>
    <col min="9211" max="9211" width="18.85546875" style="366" bestFit="1" customWidth="1"/>
    <col min="9212" max="9461" width="9.140625" style="366"/>
    <col min="9462" max="9462" width="6.7109375" style="366" customWidth="1"/>
    <col min="9463" max="9463" width="51.140625" style="366" customWidth="1"/>
    <col min="9464" max="9464" width="6.28515625" style="366" customWidth="1"/>
    <col min="9465" max="9465" width="9.42578125" style="366" customWidth="1"/>
    <col min="9466" max="9466" width="12.85546875" style="366" customWidth="1"/>
    <col min="9467" max="9467" width="18.85546875" style="366" bestFit="1" customWidth="1"/>
    <col min="9468" max="9717" width="9.140625" style="366"/>
    <col min="9718" max="9718" width="6.7109375" style="366" customWidth="1"/>
    <col min="9719" max="9719" width="51.140625" style="366" customWidth="1"/>
    <col min="9720" max="9720" width="6.28515625" style="366" customWidth="1"/>
    <col min="9721" max="9721" width="9.42578125" style="366" customWidth="1"/>
    <col min="9722" max="9722" width="12.85546875" style="366" customWidth="1"/>
    <col min="9723" max="9723" width="18.85546875" style="366" bestFit="1" customWidth="1"/>
    <col min="9724" max="9973" width="9.140625" style="366"/>
    <col min="9974" max="9974" width="6.7109375" style="366" customWidth="1"/>
    <col min="9975" max="9975" width="51.140625" style="366" customWidth="1"/>
    <col min="9976" max="9976" width="6.28515625" style="366" customWidth="1"/>
    <col min="9977" max="9977" width="9.42578125" style="366" customWidth="1"/>
    <col min="9978" max="9978" width="12.85546875" style="366" customWidth="1"/>
    <col min="9979" max="9979" width="18.85546875" style="366" bestFit="1" customWidth="1"/>
    <col min="9980" max="10229" width="9.140625" style="366"/>
    <col min="10230" max="10230" width="6.7109375" style="366" customWidth="1"/>
    <col min="10231" max="10231" width="51.140625" style="366" customWidth="1"/>
    <col min="10232" max="10232" width="6.28515625" style="366" customWidth="1"/>
    <col min="10233" max="10233" width="9.42578125" style="366" customWidth="1"/>
    <col min="10234" max="10234" width="12.85546875" style="366" customWidth="1"/>
    <col min="10235" max="10235" width="18.85546875" style="366" bestFit="1" customWidth="1"/>
    <col min="10236" max="10485" width="9.140625" style="366"/>
    <col min="10486" max="10486" width="6.7109375" style="366" customWidth="1"/>
    <col min="10487" max="10487" width="51.140625" style="366" customWidth="1"/>
    <col min="10488" max="10488" width="6.28515625" style="366" customWidth="1"/>
    <col min="10489" max="10489" width="9.42578125" style="366" customWidth="1"/>
    <col min="10490" max="10490" width="12.85546875" style="366" customWidth="1"/>
    <col min="10491" max="10491" width="18.85546875" style="366" bestFit="1" customWidth="1"/>
    <col min="10492" max="10741" width="9.140625" style="366"/>
    <col min="10742" max="10742" width="6.7109375" style="366" customWidth="1"/>
    <col min="10743" max="10743" width="51.140625" style="366" customWidth="1"/>
    <col min="10744" max="10744" width="6.28515625" style="366" customWidth="1"/>
    <col min="10745" max="10745" width="9.42578125" style="366" customWidth="1"/>
    <col min="10746" max="10746" width="12.85546875" style="366" customWidth="1"/>
    <col min="10747" max="10747" width="18.85546875" style="366" bestFit="1" customWidth="1"/>
    <col min="10748" max="10997" width="9.140625" style="366"/>
    <col min="10998" max="10998" width="6.7109375" style="366" customWidth="1"/>
    <col min="10999" max="10999" width="51.140625" style="366" customWidth="1"/>
    <col min="11000" max="11000" width="6.28515625" style="366" customWidth="1"/>
    <col min="11001" max="11001" width="9.42578125" style="366" customWidth="1"/>
    <col min="11002" max="11002" width="12.85546875" style="366" customWidth="1"/>
    <col min="11003" max="11003" width="18.85546875" style="366" bestFit="1" customWidth="1"/>
    <col min="11004" max="11253" width="9.140625" style="366"/>
    <col min="11254" max="11254" width="6.7109375" style="366" customWidth="1"/>
    <col min="11255" max="11255" width="51.140625" style="366" customWidth="1"/>
    <col min="11256" max="11256" width="6.28515625" style="366" customWidth="1"/>
    <col min="11257" max="11257" width="9.42578125" style="366" customWidth="1"/>
    <col min="11258" max="11258" width="12.85546875" style="366" customWidth="1"/>
    <col min="11259" max="11259" width="18.85546875" style="366" bestFit="1" customWidth="1"/>
    <col min="11260" max="11509" width="9.140625" style="366"/>
    <col min="11510" max="11510" width="6.7109375" style="366" customWidth="1"/>
    <col min="11511" max="11511" width="51.140625" style="366" customWidth="1"/>
    <col min="11512" max="11512" width="6.28515625" style="366" customWidth="1"/>
    <col min="11513" max="11513" width="9.42578125" style="366" customWidth="1"/>
    <col min="11514" max="11514" width="12.85546875" style="366" customWidth="1"/>
    <col min="11515" max="11515" width="18.85546875" style="366" bestFit="1" customWidth="1"/>
    <col min="11516" max="11765" width="9.140625" style="366"/>
    <col min="11766" max="11766" width="6.7109375" style="366" customWidth="1"/>
    <col min="11767" max="11767" width="51.140625" style="366" customWidth="1"/>
    <col min="11768" max="11768" width="6.28515625" style="366" customWidth="1"/>
    <col min="11769" max="11769" width="9.42578125" style="366" customWidth="1"/>
    <col min="11770" max="11770" width="12.85546875" style="366" customWidth="1"/>
    <col min="11771" max="11771" width="18.85546875" style="366" bestFit="1" customWidth="1"/>
    <col min="11772" max="12021" width="9.140625" style="366"/>
    <col min="12022" max="12022" width="6.7109375" style="366" customWidth="1"/>
    <col min="12023" max="12023" width="51.140625" style="366" customWidth="1"/>
    <col min="12024" max="12024" width="6.28515625" style="366" customWidth="1"/>
    <col min="12025" max="12025" width="9.42578125" style="366" customWidth="1"/>
    <col min="12026" max="12026" width="12.85546875" style="366" customWidth="1"/>
    <col min="12027" max="12027" width="18.85546875" style="366" bestFit="1" customWidth="1"/>
    <col min="12028" max="12277" width="9.140625" style="366"/>
    <col min="12278" max="12278" width="6.7109375" style="366" customWidth="1"/>
    <col min="12279" max="12279" width="51.140625" style="366" customWidth="1"/>
    <col min="12280" max="12280" width="6.28515625" style="366" customWidth="1"/>
    <col min="12281" max="12281" width="9.42578125" style="366" customWidth="1"/>
    <col min="12282" max="12282" width="12.85546875" style="366" customWidth="1"/>
    <col min="12283" max="12283" width="18.85546875" style="366" bestFit="1" customWidth="1"/>
    <col min="12284" max="12533" width="9.140625" style="366"/>
    <col min="12534" max="12534" width="6.7109375" style="366" customWidth="1"/>
    <col min="12535" max="12535" width="51.140625" style="366" customWidth="1"/>
    <col min="12536" max="12536" width="6.28515625" style="366" customWidth="1"/>
    <col min="12537" max="12537" width="9.42578125" style="366" customWidth="1"/>
    <col min="12538" max="12538" width="12.85546875" style="366" customWidth="1"/>
    <col min="12539" max="12539" width="18.85546875" style="366" bestFit="1" customWidth="1"/>
    <col min="12540" max="12789" width="9.140625" style="366"/>
    <col min="12790" max="12790" width="6.7109375" style="366" customWidth="1"/>
    <col min="12791" max="12791" width="51.140625" style="366" customWidth="1"/>
    <col min="12792" max="12792" width="6.28515625" style="366" customWidth="1"/>
    <col min="12793" max="12793" width="9.42578125" style="366" customWidth="1"/>
    <col min="12794" max="12794" width="12.85546875" style="366" customWidth="1"/>
    <col min="12795" max="12795" width="18.85546875" style="366" bestFit="1" customWidth="1"/>
    <col min="12796" max="13045" width="9.140625" style="366"/>
    <col min="13046" max="13046" width="6.7109375" style="366" customWidth="1"/>
    <col min="13047" max="13047" width="51.140625" style="366" customWidth="1"/>
    <col min="13048" max="13048" width="6.28515625" style="366" customWidth="1"/>
    <col min="13049" max="13049" width="9.42578125" style="366" customWidth="1"/>
    <col min="13050" max="13050" width="12.85546875" style="366" customWidth="1"/>
    <col min="13051" max="13051" width="18.85546875" style="366" bestFit="1" customWidth="1"/>
    <col min="13052" max="13301" width="9.140625" style="366"/>
    <col min="13302" max="13302" width="6.7109375" style="366" customWidth="1"/>
    <col min="13303" max="13303" width="51.140625" style="366" customWidth="1"/>
    <col min="13304" max="13304" width="6.28515625" style="366" customWidth="1"/>
    <col min="13305" max="13305" width="9.42578125" style="366" customWidth="1"/>
    <col min="13306" max="13306" width="12.85546875" style="366" customWidth="1"/>
    <col min="13307" max="13307" width="18.85546875" style="366" bestFit="1" customWidth="1"/>
    <col min="13308" max="13557" width="9.140625" style="366"/>
    <col min="13558" max="13558" width="6.7109375" style="366" customWidth="1"/>
    <col min="13559" max="13559" width="51.140625" style="366" customWidth="1"/>
    <col min="13560" max="13560" width="6.28515625" style="366" customWidth="1"/>
    <col min="13561" max="13561" width="9.42578125" style="366" customWidth="1"/>
    <col min="13562" max="13562" width="12.85546875" style="366" customWidth="1"/>
    <col min="13563" max="13563" width="18.85546875" style="366" bestFit="1" customWidth="1"/>
    <col min="13564" max="13813" width="9.140625" style="366"/>
    <col min="13814" max="13814" width="6.7109375" style="366" customWidth="1"/>
    <col min="13815" max="13815" width="51.140625" style="366" customWidth="1"/>
    <col min="13816" max="13816" width="6.28515625" style="366" customWidth="1"/>
    <col min="13817" max="13817" width="9.42578125" style="366" customWidth="1"/>
    <col min="13818" max="13818" width="12.85546875" style="366" customWidth="1"/>
    <col min="13819" max="13819" width="18.85546875" style="366" bestFit="1" customWidth="1"/>
    <col min="13820" max="14069" width="9.140625" style="366"/>
    <col min="14070" max="14070" width="6.7109375" style="366" customWidth="1"/>
    <col min="14071" max="14071" width="51.140625" style="366" customWidth="1"/>
    <col min="14072" max="14072" width="6.28515625" style="366" customWidth="1"/>
    <col min="14073" max="14073" width="9.42578125" style="366" customWidth="1"/>
    <col min="14074" max="14074" width="12.85546875" style="366" customWidth="1"/>
    <col min="14075" max="14075" width="18.85546875" style="366" bestFit="1" customWidth="1"/>
    <col min="14076" max="14325" width="9.140625" style="366"/>
    <col min="14326" max="14326" width="6.7109375" style="366" customWidth="1"/>
    <col min="14327" max="14327" width="51.140625" style="366" customWidth="1"/>
    <col min="14328" max="14328" width="6.28515625" style="366" customWidth="1"/>
    <col min="14329" max="14329" width="9.42578125" style="366" customWidth="1"/>
    <col min="14330" max="14330" width="12.85546875" style="366" customWidth="1"/>
    <col min="14331" max="14331" width="18.85546875" style="366" bestFit="1" customWidth="1"/>
    <col min="14332" max="14581" width="9.140625" style="366"/>
    <col min="14582" max="14582" width="6.7109375" style="366" customWidth="1"/>
    <col min="14583" max="14583" width="51.140625" style="366" customWidth="1"/>
    <col min="14584" max="14584" width="6.28515625" style="366" customWidth="1"/>
    <col min="14585" max="14585" width="9.42578125" style="366" customWidth="1"/>
    <col min="14586" max="14586" width="12.85546875" style="366" customWidth="1"/>
    <col min="14587" max="14587" width="18.85546875" style="366" bestFit="1" customWidth="1"/>
    <col min="14588" max="14837" width="9.140625" style="366"/>
    <col min="14838" max="14838" width="6.7109375" style="366" customWidth="1"/>
    <col min="14839" max="14839" width="51.140625" style="366" customWidth="1"/>
    <col min="14840" max="14840" width="6.28515625" style="366" customWidth="1"/>
    <col min="14841" max="14841" width="9.42578125" style="366" customWidth="1"/>
    <col min="14842" max="14842" width="12.85546875" style="366" customWidth="1"/>
    <col min="14843" max="14843" width="18.85546875" style="366" bestFit="1" customWidth="1"/>
    <col min="14844" max="15093" width="9.140625" style="366"/>
    <col min="15094" max="15094" width="6.7109375" style="366" customWidth="1"/>
    <col min="15095" max="15095" width="51.140625" style="366" customWidth="1"/>
    <col min="15096" max="15096" width="6.28515625" style="366" customWidth="1"/>
    <col min="15097" max="15097" width="9.42578125" style="366" customWidth="1"/>
    <col min="15098" max="15098" width="12.85546875" style="366" customWidth="1"/>
    <col min="15099" max="15099" width="18.85546875" style="366" bestFit="1" customWidth="1"/>
    <col min="15100" max="15349" width="9.140625" style="366"/>
    <col min="15350" max="15350" width="6.7109375" style="366" customWidth="1"/>
    <col min="15351" max="15351" width="51.140625" style="366" customWidth="1"/>
    <col min="15352" max="15352" width="6.28515625" style="366" customWidth="1"/>
    <col min="15353" max="15353" width="9.42578125" style="366" customWidth="1"/>
    <col min="15354" max="15354" width="12.85546875" style="366" customWidth="1"/>
    <col min="15355" max="15355" width="18.85546875" style="366" bestFit="1" customWidth="1"/>
    <col min="15356" max="15605" width="9.140625" style="366"/>
    <col min="15606" max="15606" width="6.7109375" style="366" customWidth="1"/>
    <col min="15607" max="15607" width="51.140625" style="366" customWidth="1"/>
    <col min="15608" max="15608" width="6.28515625" style="366" customWidth="1"/>
    <col min="15609" max="15609" width="9.42578125" style="366" customWidth="1"/>
    <col min="15610" max="15610" width="12.85546875" style="366" customWidth="1"/>
    <col min="15611" max="15611" width="18.85546875" style="366" bestFit="1" customWidth="1"/>
    <col min="15612" max="15861" width="9.140625" style="366"/>
    <col min="15862" max="15862" width="6.7109375" style="366" customWidth="1"/>
    <col min="15863" max="15863" width="51.140625" style="366" customWidth="1"/>
    <col min="15864" max="15864" width="6.28515625" style="366" customWidth="1"/>
    <col min="15865" max="15865" width="9.42578125" style="366" customWidth="1"/>
    <col min="15866" max="15866" width="12.85546875" style="366" customWidth="1"/>
    <col min="15867" max="15867" width="18.85546875" style="366" bestFit="1" customWidth="1"/>
    <col min="15868" max="16117" width="9.140625" style="366"/>
    <col min="16118" max="16118" width="6.7109375" style="366" customWidth="1"/>
    <col min="16119" max="16119" width="51.140625" style="366" customWidth="1"/>
    <col min="16120" max="16120" width="6.28515625" style="366" customWidth="1"/>
    <col min="16121" max="16121" width="9.42578125" style="366" customWidth="1"/>
    <col min="16122" max="16122" width="12.85546875" style="366" customWidth="1"/>
    <col min="16123" max="16123" width="18.85546875" style="366" bestFit="1" customWidth="1"/>
    <col min="16124" max="16384" width="9.140625" style="366"/>
  </cols>
  <sheetData>
    <row r="1" spans="1:6" s="108" customFormat="1" ht="16.5" customHeight="1">
      <c r="A1" s="823"/>
      <c r="B1" s="823"/>
      <c r="C1" s="823"/>
      <c r="D1" s="824"/>
      <c r="E1" s="1116"/>
      <c r="F1" s="1116"/>
    </row>
    <row r="2" spans="1:6" s="108" customFormat="1" ht="18.75" customHeight="1">
      <c r="A2" s="825"/>
      <c r="B2" s="825"/>
      <c r="C2" s="825"/>
      <c r="D2" s="826" t="s">
        <v>1185</v>
      </c>
      <c r="E2" s="1117"/>
      <c r="F2" s="1117"/>
    </row>
    <row r="3" spans="1:6" s="108" customFormat="1" ht="18.75" customHeight="1">
      <c r="A3" s="825"/>
      <c r="B3" s="825"/>
      <c r="C3" s="825"/>
      <c r="D3" s="826" t="s">
        <v>1186</v>
      </c>
      <c r="E3" s="1117"/>
      <c r="F3" s="1117"/>
    </row>
    <row r="4" spans="1:6" s="108" customFormat="1" ht="15">
      <c r="A4" s="827"/>
      <c r="B4" s="827"/>
      <c r="C4" s="827"/>
      <c r="D4" s="826" t="s">
        <v>1187</v>
      </c>
      <c r="E4" s="1117"/>
      <c r="F4" s="1117"/>
    </row>
    <row r="5" spans="1:6" s="108" customFormat="1" ht="15">
      <c r="A5" s="1256"/>
      <c r="B5" s="1256"/>
      <c r="C5" s="1256"/>
      <c r="D5" s="828"/>
      <c r="E5" s="1118"/>
      <c r="F5" s="1118"/>
    </row>
    <row r="6" spans="1:6" s="108" customFormat="1" ht="15">
      <c r="A6" s="829"/>
      <c r="B6" s="830"/>
      <c r="C6" s="830"/>
      <c r="D6" s="830"/>
      <c r="E6" s="1119"/>
      <c r="F6" s="1119"/>
    </row>
    <row r="7" spans="1:6" s="108" customFormat="1" ht="15">
      <c r="A7" s="831"/>
      <c r="B7" s="832" t="s">
        <v>0</v>
      </c>
      <c r="C7" s="833"/>
      <c r="D7" s="833"/>
      <c r="E7" s="1120"/>
      <c r="F7" s="1120"/>
    </row>
    <row r="8" spans="1:6" s="108" customFormat="1" ht="15" customHeight="1">
      <c r="A8" s="834"/>
      <c r="B8" s="835" t="s">
        <v>597</v>
      </c>
      <c r="C8" s="836"/>
      <c r="D8" s="836"/>
      <c r="E8" s="1121"/>
      <c r="F8" s="1121"/>
    </row>
    <row r="9" spans="1:6" s="108" customFormat="1" ht="15" customHeight="1">
      <c r="A9" s="834"/>
      <c r="B9" s="835" t="s">
        <v>1188</v>
      </c>
      <c r="C9" s="836"/>
      <c r="D9" s="836"/>
      <c r="E9" s="1121"/>
      <c r="F9" s="1121"/>
    </row>
    <row r="10" spans="1:6" s="108" customFormat="1" ht="15">
      <c r="A10" s="831"/>
      <c r="B10" s="833"/>
      <c r="C10" s="837"/>
      <c r="D10" s="837"/>
      <c r="E10" s="1122"/>
      <c r="F10" s="1122"/>
    </row>
    <row r="11" spans="1:6" s="108" customFormat="1" ht="15">
      <c r="A11" s="831"/>
      <c r="B11" s="832" t="s">
        <v>1</v>
      </c>
      <c r="C11" s="833"/>
      <c r="D11" s="833"/>
      <c r="E11" s="1120"/>
      <c r="F11" s="1120"/>
    </row>
    <row r="12" spans="1:6" s="108" customFormat="1" ht="15" customHeight="1">
      <c r="A12" s="834"/>
      <c r="B12" s="1257" t="s">
        <v>2</v>
      </c>
      <c r="C12" s="1257"/>
      <c r="D12" s="1257"/>
      <c r="E12" s="1257"/>
      <c r="F12" s="1121"/>
    </row>
    <row r="13" spans="1:6" s="108" customFormat="1" ht="15" customHeight="1">
      <c r="A13" s="834"/>
      <c r="B13" s="835"/>
      <c r="C13" s="836"/>
      <c r="D13" s="836"/>
      <c r="E13" s="1121"/>
      <c r="F13" s="1121"/>
    </row>
    <row r="14" spans="1:6" s="108" customFormat="1" ht="15">
      <c r="A14" s="829"/>
      <c r="B14" s="830"/>
      <c r="C14" s="830"/>
      <c r="D14" s="830"/>
      <c r="E14" s="1119"/>
      <c r="F14" s="1119"/>
    </row>
    <row r="15" spans="1:6" s="108" customFormat="1" ht="15.75">
      <c r="A15" s="838"/>
      <c r="B15" s="832" t="s">
        <v>3</v>
      </c>
      <c r="C15" s="838"/>
      <c r="D15" s="838"/>
      <c r="E15" s="1123"/>
      <c r="F15" s="1123"/>
    </row>
    <row r="16" spans="1:6" s="108" customFormat="1" ht="15.75">
      <c r="A16" s="839"/>
      <c r="B16" s="840" t="s">
        <v>1190</v>
      </c>
      <c r="C16" s="839"/>
      <c r="D16" s="839"/>
      <c r="E16" s="1128"/>
      <c r="F16" s="1124"/>
    </row>
    <row r="17" spans="1:6" s="108" customFormat="1" ht="15">
      <c r="A17" s="829"/>
      <c r="B17" s="830"/>
      <c r="C17" s="830"/>
      <c r="D17" s="830"/>
      <c r="E17" s="1119"/>
      <c r="F17" s="1119"/>
    </row>
    <row r="18" spans="1:6" s="108" customFormat="1" ht="15.75">
      <c r="A18" s="838"/>
      <c r="B18" s="838"/>
      <c r="C18" s="838"/>
      <c r="D18" s="838"/>
      <c r="E18" s="1123"/>
      <c r="F18" s="1123"/>
    </row>
    <row r="19" spans="1:6" s="108" customFormat="1" ht="15.75">
      <c r="A19" s="1258" t="s">
        <v>1191</v>
      </c>
      <c r="B19" s="1258"/>
      <c r="C19" s="1258"/>
      <c r="D19" s="1258"/>
      <c r="E19" s="1258"/>
      <c r="F19" s="1258"/>
    </row>
    <row r="20" spans="1:6" s="108" customFormat="1" ht="15.75">
      <c r="A20" s="1258" t="s">
        <v>1189</v>
      </c>
      <c r="B20" s="1258"/>
      <c r="C20" s="1258"/>
      <c r="D20" s="1258"/>
      <c r="E20" s="1258"/>
      <c r="F20" s="1258"/>
    </row>
    <row r="21" spans="1:6" s="108" customFormat="1" ht="14.25">
      <c r="A21" s="841"/>
      <c r="B21" s="842"/>
      <c r="C21" s="842"/>
      <c r="D21" s="842"/>
      <c r="E21" s="1151"/>
      <c r="F21" s="1125"/>
    </row>
    <row r="22" spans="1:6" s="108" customFormat="1" ht="15.75">
      <c r="A22" s="843" t="s">
        <v>1192</v>
      </c>
      <c r="B22" s="844" t="s">
        <v>202</v>
      </c>
      <c r="C22" s="844"/>
      <c r="D22" s="844"/>
      <c r="E22" s="1152"/>
      <c r="F22" s="1126">
        <f>F75</f>
        <v>0</v>
      </c>
    </row>
    <row r="23" spans="1:6" s="108" customFormat="1" ht="15.75">
      <c r="A23" s="845"/>
      <c r="B23" s="839"/>
      <c r="C23" s="839"/>
      <c r="D23" s="839"/>
      <c r="E23" s="1128"/>
      <c r="F23" s="1127"/>
    </row>
    <row r="24" spans="1:6" s="108" customFormat="1" ht="15.75">
      <c r="A24" s="843" t="s">
        <v>1193</v>
      </c>
      <c r="B24" s="844" t="s">
        <v>1194</v>
      </c>
      <c r="C24" s="844"/>
      <c r="D24" s="844"/>
      <c r="E24" s="1152"/>
      <c r="F24" s="1126">
        <f>F96</f>
        <v>0</v>
      </c>
    </row>
    <row r="25" spans="1:6" s="108" customFormat="1" ht="15.75">
      <c r="A25" s="845"/>
      <c r="B25" s="839"/>
      <c r="C25" s="839"/>
      <c r="D25" s="839"/>
      <c r="E25" s="1128"/>
      <c r="F25" s="1127"/>
    </row>
    <row r="26" spans="1:6" s="108" customFormat="1" ht="15.75">
      <c r="A26" s="844" t="s">
        <v>1195</v>
      </c>
      <c r="B26" s="844" t="s">
        <v>17</v>
      </c>
      <c r="C26" s="844"/>
      <c r="D26" s="844"/>
      <c r="E26" s="1152"/>
      <c r="F26" s="1126">
        <f>F187</f>
        <v>0</v>
      </c>
    </row>
    <row r="27" spans="1:6" s="108" customFormat="1" ht="15.75">
      <c r="A27" s="846"/>
      <c r="B27" s="839"/>
      <c r="C27" s="839"/>
      <c r="D27" s="839"/>
      <c r="E27" s="1128"/>
      <c r="F27" s="1127"/>
    </row>
    <row r="28" spans="1:6" s="108" customFormat="1" ht="15.75">
      <c r="A28" s="844" t="s">
        <v>1196</v>
      </c>
      <c r="B28" s="844" t="s">
        <v>1197</v>
      </c>
      <c r="C28" s="844"/>
      <c r="D28" s="844"/>
      <c r="E28" s="1152"/>
      <c r="F28" s="1126">
        <f>F245</f>
        <v>0</v>
      </c>
    </row>
    <row r="29" spans="1:6" s="108" customFormat="1" ht="15.75">
      <c r="A29" s="846"/>
      <c r="B29" s="839"/>
      <c r="C29" s="839"/>
      <c r="D29" s="839"/>
      <c r="E29" s="1128"/>
      <c r="F29" s="1127"/>
    </row>
    <row r="30" spans="1:6" s="108" customFormat="1" ht="15.75">
      <c r="A30" s="844" t="s">
        <v>1198</v>
      </c>
      <c r="B30" s="844" t="s">
        <v>1199</v>
      </c>
      <c r="C30" s="844"/>
      <c r="D30" s="844"/>
      <c r="E30" s="1152"/>
      <c r="F30" s="1126">
        <f>F327</f>
        <v>0</v>
      </c>
    </row>
    <row r="31" spans="1:6" s="108" customFormat="1" ht="15.75">
      <c r="A31" s="846"/>
      <c r="B31" s="839"/>
      <c r="C31" s="839"/>
      <c r="D31" s="839"/>
      <c r="E31" s="1128"/>
      <c r="F31" s="1127"/>
    </row>
    <row r="32" spans="1:6" s="108" customFormat="1" ht="15.75">
      <c r="A32" s="844" t="s">
        <v>1200</v>
      </c>
      <c r="B32" s="844" t="s">
        <v>1201</v>
      </c>
      <c r="C32" s="844"/>
      <c r="D32" s="844"/>
      <c r="E32" s="1152"/>
      <c r="F32" s="1126">
        <f>F399</f>
        <v>0</v>
      </c>
    </row>
    <row r="33" spans="1:6" s="108" customFormat="1" ht="15">
      <c r="A33" s="846"/>
      <c r="B33" s="839"/>
      <c r="C33" s="839"/>
      <c r="D33" s="839"/>
      <c r="E33" s="1128"/>
      <c r="F33" s="1128"/>
    </row>
    <row r="34" spans="1:6" s="108" customFormat="1" ht="15.75">
      <c r="A34" s="843" t="s">
        <v>1202</v>
      </c>
      <c r="B34" s="844" t="s">
        <v>1203</v>
      </c>
      <c r="C34" s="844"/>
      <c r="D34" s="844"/>
      <c r="E34" s="1152"/>
      <c r="F34" s="1126">
        <f>F475</f>
        <v>0</v>
      </c>
    </row>
    <row r="35" spans="1:6" s="108" customFormat="1" ht="15.75">
      <c r="A35" s="845"/>
      <c r="B35" s="839"/>
      <c r="C35" s="839"/>
      <c r="D35" s="839"/>
      <c r="E35" s="1128"/>
      <c r="F35" s="1127"/>
    </row>
    <row r="36" spans="1:6" s="108" customFormat="1" ht="15.75">
      <c r="A36" s="843" t="s">
        <v>1204</v>
      </c>
      <c r="B36" s="844" t="s">
        <v>1205</v>
      </c>
      <c r="C36" s="844"/>
      <c r="D36" s="844"/>
      <c r="E36" s="1152"/>
      <c r="F36" s="1126">
        <f>F531</f>
        <v>0</v>
      </c>
    </row>
    <row r="37" spans="1:6" s="108" customFormat="1" ht="15.75">
      <c r="A37" s="845"/>
      <c r="B37" s="839"/>
      <c r="C37" s="839"/>
      <c r="D37" s="839"/>
      <c r="E37" s="1128"/>
      <c r="F37" s="1127"/>
    </row>
    <row r="38" spans="1:6" s="108" customFormat="1" ht="15.75">
      <c r="A38" s="844" t="s">
        <v>1206</v>
      </c>
      <c r="B38" s="844" t="s">
        <v>193</v>
      </c>
      <c r="C38" s="844"/>
      <c r="D38" s="844"/>
      <c r="E38" s="1152"/>
      <c r="F38" s="1126">
        <f>F560</f>
        <v>0</v>
      </c>
    </row>
    <row r="39" spans="1:6" s="108" customFormat="1" ht="15.75">
      <c r="A39" s="846"/>
      <c r="B39" s="839"/>
      <c r="C39" s="839"/>
      <c r="D39" s="839"/>
      <c r="E39" s="1128"/>
      <c r="F39" s="1127"/>
    </row>
    <row r="40" spans="1:6" s="108" customFormat="1" ht="15.75">
      <c r="A40" s="846"/>
      <c r="B40" s="839"/>
      <c r="C40" s="839"/>
      <c r="D40" s="839"/>
      <c r="E40" s="1128"/>
      <c r="F40" s="1127"/>
    </row>
    <row r="41" spans="1:6" s="108" customFormat="1" ht="15">
      <c r="A41" s="846"/>
      <c r="B41" s="839"/>
      <c r="C41" s="839"/>
      <c r="D41" s="839"/>
      <c r="E41" s="1128"/>
      <c r="F41" s="1128"/>
    </row>
    <row r="42" spans="1:6" s="108" customFormat="1" ht="15">
      <c r="A42" s="846"/>
      <c r="B42" s="839"/>
      <c r="C42" s="839"/>
      <c r="D42" s="839"/>
      <c r="E42" s="1128"/>
      <c r="F42" s="1128"/>
    </row>
    <row r="43" spans="1:6" s="108" customFormat="1" ht="15">
      <c r="A43" s="839"/>
      <c r="B43" s="839"/>
      <c r="C43" s="839"/>
      <c r="D43" s="839"/>
      <c r="E43" s="1128"/>
      <c r="F43" s="1128"/>
    </row>
    <row r="44" spans="1:6" s="108" customFormat="1" ht="15.75">
      <c r="A44" s="847"/>
      <c r="B44" s="848" t="s">
        <v>1207</v>
      </c>
      <c r="C44" s="849"/>
      <c r="D44" s="850"/>
      <c r="E44" s="1153"/>
      <c r="F44" s="1129">
        <f>SUM(F22:F41)</f>
        <v>0</v>
      </c>
    </row>
    <row r="45" spans="1:6" s="108" customFormat="1" ht="15.75">
      <c r="A45" s="847"/>
      <c r="B45" s="851"/>
      <c r="C45" s="852"/>
      <c r="D45" s="853"/>
      <c r="E45" s="1120"/>
      <c r="F45" s="1127"/>
    </row>
    <row r="46" spans="1:6" s="108" customFormat="1" ht="15.75">
      <c r="A46" s="847"/>
      <c r="B46" s="848" t="s">
        <v>1208</v>
      </c>
      <c r="C46" s="849"/>
      <c r="D46" s="850"/>
      <c r="E46" s="1153"/>
      <c r="F46" s="1129">
        <f>F44*0.25</f>
        <v>0</v>
      </c>
    </row>
    <row r="47" spans="1:6" s="108" customFormat="1" ht="15.75">
      <c r="A47" s="847"/>
      <c r="B47" s="854"/>
      <c r="C47" s="854"/>
      <c r="D47" s="853"/>
      <c r="E47" s="1154"/>
      <c r="F47" s="1127"/>
    </row>
    <row r="48" spans="1:6" s="108" customFormat="1" ht="15.75">
      <c r="A48" s="847"/>
      <c r="B48" s="848" t="s">
        <v>1209</v>
      </c>
      <c r="C48" s="855"/>
      <c r="D48" s="855"/>
      <c r="E48" s="1155"/>
      <c r="F48" s="1130">
        <f>SUM(F44:F46)</f>
        <v>0</v>
      </c>
    </row>
    <row r="49" spans="1:6" s="108" customFormat="1" ht="14.25">
      <c r="A49" s="841"/>
      <c r="B49" s="842"/>
      <c r="C49" s="842"/>
      <c r="D49" s="842"/>
      <c r="E49" s="1151"/>
      <c r="F49" s="1125"/>
    </row>
    <row r="50" spans="1:6" s="108" customFormat="1">
      <c r="A50" s="856"/>
      <c r="B50" s="857"/>
      <c r="C50" s="857"/>
      <c r="D50" s="858"/>
      <c r="E50" s="1156"/>
      <c r="F50" s="1131"/>
    </row>
    <row r="51" spans="1:6" s="108" customFormat="1" ht="14.25">
      <c r="A51" s="847"/>
      <c r="B51" s="832"/>
      <c r="C51" s="832"/>
      <c r="D51" s="1255"/>
      <c r="E51" s="1255"/>
      <c r="F51" s="1255"/>
    </row>
    <row r="52" spans="1:6" s="108" customFormat="1" ht="14.25">
      <c r="A52" s="856"/>
      <c r="B52" s="832"/>
      <c r="C52" s="832"/>
      <c r="D52" s="1255"/>
      <c r="E52" s="1255"/>
      <c r="F52" s="1255"/>
    </row>
    <row r="53" spans="1:6" s="108" customFormat="1">
      <c r="A53" s="856"/>
      <c r="B53" s="857"/>
      <c r="C53" s="857"/>
      <c r="D53" s="858"/>
      <c r="E53" s="1156"/>
      <c r="F53" s="1131"/>
    </row>
    <row r="54" spans="1:6" s="108" customFormat="1">
      <c r="A54" s="856"/>
      <c r="B54" s="1259"/>
      <c r="C54" s="1259"/>
      <c r="D54" s="1259"/>
      <c r="E54" s="1259"/>
      <c r="F54" s="1259"/>
    </row>
    <row r="55" spans="1:6" s="108" customFormat="1">
      <c r="A55" s="856"/>
      <c r="B55" s="857"/>
      <c r="C55" s="857"/>
      <c r="D55" s="858"/>
      <c r="E55" s="1156"/>
      <c r="F55" s="1131"/>
    </row>
    <row r="56" spans="1:6" s="108" customFormat="1">
      <c r="A56" s="859"/>
      <c r="B56" s="857"/>
      <c r="C56" s="857"/>
      <c r="D56" s="858"/>
      <c r="E56" s="1156"/>
      <c r="F56" s="1131"/>
    </row>
    <row r="57" spans="1:6" s="108" customFormat="1">
      <c r="A57" s="859"/>
      <c r="B57" s="859"/>
      <c r="C57" s="859"/>
      <c r="D57" s="859"/>
      <c r="E57" s="1132"/>
      <c r="F57" s="1132"/>
    </row>
    <row r="58" spans="1:6" s="108" customFormat="1">
      <c r="A58" s="859"/>
      <c r="B58" s="859"/>
      <c r="C58" s="859"/>
      <c r="D58" s="859"/>
      <c r="E58" s="1132"/>
      <c r="F58" s="1132"/>
    </row>
    <row r="59" spans="1:6" s="109" customFormat="1" ht="14.1" customHeight="1">
      <c r="A59" s="860"/>
      <c r="B59" s="861"/>
      <c r="C59" s="862"/>
      <c r="D59" s="863"/>
      <c r="E59" s="1157"/>
      <c r="F59" s="1133"/>
    </row>
    <row r="60" spans="1:6" s="109" customFormat="1" ht="14.1" customHeight="1">
      <c r="A60" s="864"/>
      <c r="B60" s="1260" t="s">
        <v>1210</v>
      </c>
      <c r="C60" s="1260"/>
      <c r="D60" s="1260"/>
      <c r="E60" s="1260"/>
      <c r="F60" s="865" t="s">
        <v>1211</v>
      </c>
    </row>
    <row r="61" spans="1:6" s="109" customFormat="1" ht="14.1" customHeight="1">
      <c r="A61" s="1261" t="s">
        <v>1212</v>
      </c>
      <c r="B61" s="1262"/>
      <c r="C61" s="866"/>
      <c r="D61" s="867"/>
      <c r="E61" s="868"/>
      <c r="F61" s="869" t="s">
        <v>1213</v>
      </c>
    </row>
    <row r="62" spans="1:6" s="109" customFormat="1" ht="14.1" customHeight="1">
      <c r="A62" s="870"/>
      <c r="B62" s="870"/>
      <c r="C62" s="871"/>
      <c r="D62" s="872"/>
      <c r="E62" s="873"/>
      <c r="F62" s="873"/>
    </row>
    <row r="63" spans="1:6">
      <c r="A63" s="874" t="s">
        <v>12</v>
      </c>
      <c r="B63" s="875" t="s">
        <v>368</v>
      </c>
      <c r="C63" s="875" t="s">
        <v>317</v>
      </c>
      <c r="D63" s="875" t="s">
        <v>370</v>
      </c>
      <c r="E63" s="1134" t="s">
        <v>1214</v>
      </c>
      <c r="F63" s="1134" t="s">
        <v>372</v>
      </c>
    </row>
    <row r="64" spans="1:6">
      <c r="A64" s="876"/>
      <c r="B64" s="877"/>
      <c r="C64" s="878"/>
      <c r="D64" s="879"/>
      <c r="E64" s="1158"/>
      <c r="F64" s="1135"/>
    </row>
    <row r="65" spans="1:6" s="110" customFormat="1" ht="18">
      <c r="A65" s="880"/>
      <c r="B65" s="1263" t="s">
        <v>1215</v>
      </c>
      <c r="C65" s="1263"/>
      <c r="D65" s="1263"/>
      <c r="E65" s="1263"/>
      <c r="F65" s="1136"/>
    </row>
    <row r="66" spans="1:6" s="110" customFormat="1" ht="18">
      <c r="A66" s="880"/>
      <c r="B66" s="881"/>
      <c r="C66" s="882"/>
      <c r="D66" s="879"/>
      <c r="E66" s="1159"/>
      <c r="F66" s="1136"/>
    </row>
    <row r="67" spans="1:6" ht="391.5" customHeight="1">
      <c r="A67" s="1264" t="s">
        <v>1216</v>
      </c>
      <c r="B67" s="1265"/>
      <c r="C67" s="1265"/>
      <c r="D67" s="1265"/>
      <c r="E67" s="1265"/>
      <c r="F67" s="1265"/>
    </row>
    <row r="68" spans="1:6">
      <c r="A68" s="883"/>
      <c r="B68" s="884"/>
      <c r="C68" s="883"/>
      <c r="D68" s="883"/>
      <c r="E68" s="1137"/>
      <c r="F68" s="1137"/>
    </row>
    <row r="69" spans="1:6">
      <c r="A69" s="885" t="s">
        <v>1217</v>
      </c>
      <c r="B69" s="886" t="s">
        <v>202</v>
      </c>
      <c r="C69" s="887"/>
      <c r="D69" s="888"/>
      <c r="E69" s="1160"/>
    </row>
    <row r="70" spans="1:6">
      <c r="A70" s="889"/>
      <c r="B70" s="890"/>
    </row>
    <row r="71" spans="1:6">
      <c r="A71" s="889" t="s">
        <v>1218</v>
      </c>
      <c r="B71" s="890" t="s">
        <v>1219</v>
      </c>
    </row>
    <row r="72" spans="1:6" ht="255">
      <c r="A72" s="889"/>
      <c r="B72" s="893" t="s">
        <v>1220</v>
      </c>
      <c r="C72" s="894"/>
      <c r="D72" s="895"/>
      <c r="E72" s="1162"/>
      <c r="F72" s="1139"/>
    </row>
    <row r="73" spans="1:6">
      <c r="A73" s="889"/>
      <c r="B73" s="896"/>
      <c r="C73" s="891" t="s">
        <v>727</v>
      </c>
      <c r="D73" s="892">
        <v>1</v>
      </c>
      <c r="E73" s="1163"/>
      <c r="F73" s="1115">
        <f>$D73*E73</f>
        <v>0</v>
      </c>
    </row>
    <row r="74" spans="1:6" s="367" customFormat="1">
      <c r="A74" s="897"/>
      <c r="B74" s="898"/>
      <c r="C74" s="748"/>
      <c r="D74" s="805"/>
      <c r="E74" s="1164"/>
      <c r="F74" s="1140"/>
    </row>
    <row r="75" spans="1:6">
      <c r="A75" s="899" t="s">
        <v>1217</v>
      </c>
      <c r="B75" s="900" t="s">
        <v>420</v>
      </c>
      <c r="C75" s="901"/>
      <c r="D75" s="902"/>
      <c r="E75" s="1165"/>
      <c r="F75" s="1141">
        <f>SUM(F72:F74)</f>
        <v>0</v>
      </c>
    </row>
    <row r="76" spans="1:6">
      <c r="A76" s="889"/>
      <c r="B76" s="896"/>
    </row>
    <row r="77" spans="1:6">
      <c r="A77" s="883"/>
      <c r="B77" s="884"/>
      <c r="C77" s="883"/>
      <c r="D77" s="883"/>
      <c r="E77" s="1137"/>
      <c r="F77" s="1137"/>
    </row>
    <row r="78" spans="1:6">
      <c r="A78" s="885" t="s">
        <v>1221</v>
      </c>
      <c r="B78" s="886" t="s">
        <v>1194</v>
      </c>
      <c r="C78" s="887"/>
      <c r="D78" s="888"/>
      <c r="E78" s="1160"/>
    </row>
    <row r="79" spans="1:6">
      <c r="A79" s="889"/>
      <c r="B79" s="890"/>
    </row>
    <row r="80" spans="1:6">
      <c r="A80" s="889" t="s">
        <v>1222</v>
      </c>
      <c r="B80" s="890" t="s">
        <v>1223</v>
      </c>
    </row>
    <row r="81" spans="1:6" ht="63.75">
      <c r="A81" s="889"/>
      <c r="B81" s="893" t="s">
        <v>1224</v>
      </c>
      <c r="C81" s="894"/>
      <c r="D81" s="895"/>
      <c r="E81" s="1162"/>
      <c r="F81" s="1139"/>
    </row>
    <row r="82" spans="1:6">
      <c r="A82" s="889"/>
      <c r="B82" s="896"/>
      <c r="C82" s="891" t="s">
        <v>727</v>
      </c>
      <c r="D82" s="892">
        <v>1</v>
      </c>
      <c r="E82" s="1163"/>
      <c r="F82" s="1115">
        <f>$D82*E82</f>
        <v>0</v>
      </c>
    </row>
    <row r="83" spans="1:6">
      <c r="A83" s="889"/>
      <c r="B83" s="890"/>
    </row>
    <row r="84" spans="1:6">
      <c r="A84" s="889" t="s">
        <v>1225</v>
      </c>
      <c r="B84" s="890" t="s">
        <v>1226</v>
      </c>
    </row>
    <row r="85" spans="1:6" ht="41.25" customHeight="1">
      <c r="A85" s="889"/>
      <c r="B85" s="893" t="s">
        <v>1227</v>
      </c>
      <c r="C85" s="894"/>
      <c r="D85" s="895"/>
      <c r="E85" s="1162"/>
      <c r="F85" s="1139"/>
    </row>
    <row r="86" spans="1:6">
      <c r="A86" s="889"/>
      <c r="B86" s="896"/>
      <c r="C86" s="891" t="s">
        <v>727</v>
      </c>
      <c r="D86" s="892">
        <v>1</v>
      </c>
      <c r="E86" s="1163"/>
      <c r="F86" s="1115">
        <f>$D86*E86</f>
        <v>0</v>
      </c>
    </row>
    <row r="87" spans="1:6">
      <c r="A87" s="889"/>
      <c r="B87" s="890"/>
    </row>
    <row r="88" spans="1:6">
      <c r="A88" s="889" t="s">
        <v>1228</v>
      </c>
      <c r="B88" s="890" t="s">
        <v>1229</v>
      </c>
    </row>
    <row r="89" spans="1:6" ht="127.5">
      <c r="A89" s="889"/>
      <c r="B89" s="893" t="s">
        <v>1230</v>
      </c>
      <c r="C89" s="894"/>
      <c r="D89" s="895"/>
      <c r="E89" s="1162"/>
      <c r="F89" s="1139"/>
    </row>
    <row r="90" spans="1:6">
      <c r="A90" s="889"/>
      <c r="B90" s="896"/>
      <c r="C90" s="891" t="s">
        <v>727</v>
      </c>
      <c r="D90" s="892">
        <v>1</v>
      </c>
      <c r="E90" s="1163"/>
      <c r="F90" s="1115">
        <f>$D90*E90</f>
        <v>0</v>
      </c>
    </row>
    <row r="91" spans="1:6">
      <c r="A91" s="889"/>
      <c r="B91" s="890"/>
    </row>
    <row r="92" spans="1:6">
      <c r="A92" s="889" t="s">
        <v>1231</v>
      </c>
      <c r="B92" s="890" t="s">
        <v>1232</v>
      </c>
    </row>
    <row r="93" spans="1:6" ht="127.5">
      <c r="A93" s="889"/>
      <c r="B93" s="893" t="s">
        <v>1233</v>
      </c>
      <c r="C93" s="894"/>
      <c r="D93" s="895"/>
      <c r="E93" s="1162"/>
      <c r="F93" s="1139"/>
    </row>
    <row r="94" spans="1:6">
      <c r="A94" s="889"/>
      <c r="B94" s="896"/>
      <c r="C94" s="891" t="s">
        <v>727</v>
      </c>
      <c r="D94" s="892">
        <v>1</v>
      </c>
      <c r="E94" s="1163"/>
      <c r="F94" s="1115">
        <f>$D94*E94</f>
        <v>0</v>
      </c>
    </row>
    <row r="95" spans="1:6" s="367" customFormat="1">
      <c r="A95" s="897"/>
      <c r="B95" s="898"/>
      <c r="C95" s="748"/>
      <c r="D95" s="805"/>
      <c r="E95" s="1164"/>
      <c r="F95" s="1140"/>
    </row>
    <row r="96" spans="1:6">
      <c r="A96" s="899" t="s">
        <v>1221</v>
      </c>
      <c r="B96" s="900" t="s">
        <v>1234</v>
      </c>
      <c r="C96" s="901"/>
      <c r="D96" s="902"/>
      <c r="E96" s="1165"/>
      <c r="F96" s="1141">
        <f>SUM(F81:F95)</f>
        <v>0</v>
      </c>
    </row>
    <row r="97" spans="1:6">
      <c r="A97" s="889"/>
      <c r="B97" s="896"/>
    </row>
    <row r="98" spans="1:6">
      <c r="A98" s="891"/>
      <c r="B98" s="903"/>
    </row>
    <row r="99" spans="1:6">
      <c r="A99" s="885" t="s">
        <v>1235</v>
      </c>
      <c r="B99" s="904" t="s">
        <v>17</v>
      </c>
      <c r="C99" s="887"/>
      <c r="D99" s="888"/>
      <c r="E99" s="1160"/>
    </row>
    <row r="100" spans="1:6">
      <c r="A100" s="905"/>
      <c r="B100" s="905"/>
      <c r="C100" s="905"/>
      <c r="D100" s="879"/>
      <c r="E100" s="1159"/>
      <c r="F100" s="1142"/>
    </row>
    <row r="101" spans="1:6">
      <c r="A101" s="889" t="s">
        <v>1236</v>
      </c>
      <c r="B101" s="890" t="s">
        <v>1237</v>
      </c>
    </row>
    <row r="102" spans="1:6" ht="261.75" customHeight="1">
      <c r="A102" s="889"/>
      <c r="B102" s="893" t="s">
        <v>2021</v>
      </c>
    </row>
    <row r="103" spans="1:6">
      <c r="A103" s="889"/>
      <c r="B103" s="893" t="s">
        <v>1238</v>
      </c>
    </row>
    <row r="104" spans="1:6" s="484" customFormat="1">
      <c r="A104" s="889" t="s">
        <v>1239</v>
      </c>
      <c r="B104" s="896" t="s">
        <v>1240</v>
      </c>
      <c r="C104" s="891" t="s">
        <v>1241</v>
      </c>
      <c r="D104" s="892">
        <v>218</v>
      </c>
      <c r="E104" s="1163"/>
      <c r="F104" s="1115">
        <f>$D104*E104</f>
        <v>0</v>
      </c>
    </row>
    <row r="105" spans="1:6" s="484" customFormat="1">
      <c r="A105" s="889" t="s">
        <v>1242</v>
      </c>
      <c r="B105" s="896" t="s">
        <v>1243</v>
      </c>
      <c r="C105" s="891" t="s">
        <v>1241</v>
      </c>
      <c r="D105" s="892">
        <v>333</v>
      </c>
      <c r="E105" s="1163"/>
      <c r="F105" s="1115">
        <f>$D105*E105</f>
        <v>0</v>
      </c>
    </row>
    <row r="106" spans="1:6">
      <c r="A106" s="889"/>
      <c r="B106" s="896"/>
    </row>
    <row r="107" spans="1:6" ht="38.25">
      <c r="A107" s="889" t="s">
        <v>1244</v>
      </c>
      <c r="B107" s="890" t="s">
        <v>1245</v>
      </c>
    </row>
    <row r="108" spans="1:6" ht="51">
      <c r="A108" s="889"/>
      <c r="B108" s="906" t="s">
        <v>1246</v>
      </c>
    </row>
    <row r="109" spans="1:6" ht="114.75">
      <c r="A109" s="889"/>
      <c r="B109" s="906" t="s">
        <v>2022</v>
      </c>
    </row>
    <row r="110" spans="1:6" s="484" customFormat="1">
      <c r="A110" s="889"/>
      <c r="B110" s="893" t="s">
        <v>1247</v>
      </c>
      <c r="C110" s="891" t="s">
        <v>1241</v>
      </c>
      <c r="D110" s="892">
        <v>500</v>
      </c>
      <c r="E110" s="1163"/>
      <c r="F110" s="1115">
        <f>$D110*E110</f>
        <v>0</v>
      </c>
    </row>
    <row r="111" spans="1:6">
      <c r="A111" s="889"/>
      <c r="B111" s="896"/>
    </row>
    <row r="112" spans="1:6">
      <c r="A112" s="889" t="s">
        <v>1248</v>
      </c>
      <c r="B112" s="890" t="s">
        <v>1249</v>
      </c>
    </row>
    <row r="113" spans="1:6" ht="89.25">
      <c r="A113" s="889"/>
      <c r="B113" s="893" t="s">
        <v>1250</v>
      </c>
    </row>
    <row r="114" spans="1:6" ht="38.25">
      <c r="A114" s="889"/>
      <c r="B114" s="893" t="s">
        <v>1251</v>
      </c>
    </row>
    <row r="115" spans="1:6">
      <c r="A115" s="889"/>
      <c r="B115" s="893" t="s">
        <v>1247</v>
      </c>
    </row>
    <row r="116" spans="1:6" s="484" customFormat="1">
      <c r="A116" s="889" t="s">
        <v>1252</v>
      </c>
      <c r="B116" s="896" t="s">
        <v>1253</v>
      </c>
      <c r="C116" s="891" t="s">
        <v>1241</v>
      </c>
      <c r="D116" s="892">
        <v>96</v>
      </c>
      <c r="E116" s="1163"/>
      <c r="F116" s="1115">
        <f>$D116*E116</f>
        <v>0</v>
      </c>
    </row>
    <row r="117" spans="1:6" s="484" customFormat="1">
      <c r="A117" s="889" t="s">
        <v>1254</v>
      </c>
      <c r="B117" s="896" t="s">
        <v>1255</v>
      </c>
      <c r="C117" s="891" t="s">
        <v>1241</v>
      </c>
      <c r="D117" s="892">
        <v>140</v>
      </c>
      <c r="E117" s="1163"/>
      <c r="F117" s="1115">
        <f>$D117*E117</f>
        <v>0</v>
      </c>
    </row>
    <row r="118" spans="1:6">
      <c r="A118" s="889"/>
      <c r="B118" s="896"/>
    </row>
    <row r="119" spans="1:6">
      <c r="A119" s="889" t="s">
        <v>1256</v>
      </c>
      <c r="B119" s="890" t="s">
        <v>1257</v>
      </c>
    </row>
    <row r="120" spans="1:6" ht="191.25">
      <c r="A120" s="889"/>
      <c r="B120" s="906" t="s">
        <v>1258</v>
      </c>
    </row>
    <row r="121" spans="1:6" s="484" customFormat="1">
      <c r="A121" s="889" t="s">
        <v>1259</v>
      </c>
      <c r="B121" s="896" t="s">
        <v>1260</v>
      </c>
      <c r="C121" s="891" t="s">
        <v>1241</v>
      </c>
      <c r="D121" s="892">
        <v>125</v>
      </c>
      <c r="E121" s="1163"/>
      <c r="F121" s="1115">
        <f>$D121*E121</f>
        <v>0</v>
      </c>
    </row>
    <row r="122" spans="1:6" s="484" customFormat="1">
      <c r="A122" s="889" t="s">
        <v>1261</v>
      </c>
      <c r="B122" s="896" t="s">
        <v>1262</v>
      </c>
      <c r="C122" s="891" t="s">
        <v>1241</v>
      </c>
      <c r="D122" s="892">
        <v>177</v>
      </c>
      <c r="E122" s="1163"/>
      <c r="F122" s="1115">
        <f>$D122*E122</f>
        <v>0</v>
      </c>
    </row>
    <row r="123" spans="1:6">
      <c r="A123" s="889"/>
      <c r="B123" s="896"/>
    </row>
    <row r="124" spans="1:6">
      <c r="A124" s="889" t="s">
        <v>1263</v>
      </c>
      <c r="B124" s="890" t="s">
        <v>1264</v>
      </c>
    </row>
    <row r="125" spans="1:6" ht="165.75">
      <c r="A125" s="889"/>
      <c r="B125" s="906" t="s">
        <v>1265</v>
      </c>
    </row>
    <row r="126" spans="1:6" s="484" customFormat="1">
      <c r="A126" s="889"/>
      <c r="B126" s="906" t="s">
        <v>1266</v>
      </c>
      <c r="C126" s="891" t="s">
        <v>1241</v>
      </c>
      <c r="D126" s="892">
        <v>241</v>
      </c>
      <c r="E126" s="1163"/>
      <c r="F126" s="1115">
        <f>$D126*E126</f>
        <v>0</v>
      </c>
    </row>
    <row r="127" spans="1:6">
      <c r="A127" s="889"/>
      <c r="B127" s="896"/>
      <c r="D127" s="907"/>
      <c r="E127" s="1166"/>
      <c r="F127" s="1143"/>
    </row>
    <row r="128" spans="1:6" ht="25.5">
      <c r="A128" s="889" t="s">
        <v>1267</v>
      </c>
      <c r="B128" s="890" t="s">
        <v>1268</v>
      </c>
      <c r="D128" s="907"/>
      <c r="E128" s="1166"/>
      <c r="F128" s="1143"/>
    </row>
    <row r="129" spans="1:6" ht="153">
      <c r="A129" s="889"/>
      <c r="B129" s="906" t="s">
        <v>1269</v>
      </c>
      <c r="D129" s="907"/>
      <c r="E129" s="1166"/>
      <c r="F129" s="1143"/>
    </row>
    <row r="130" spans="1:6" ht="76.5">
      <c r="A130" s="889"/>
      <c r="B130" s="906" t="s">
        <v>1270</v>
      </c>
      <c r="D130" s="907"/>
      <c r="E130" s="1166"/>
      <c r="F130" s="1143"/>
    </row>
    <row r="131" spans="1:6" ht="51">
      <c r="A131" s="889" t="s">
        <v>1271</v>
      </c>
      <c r="B131" s="906" t="s">
        <v>1272</v>
      </c>
      <c r="C131" s="891" t="s">
        <v>1241</v>
      </c>
      <c r="D131" s="907">
        <v>17</v>
      </c>
      <c r="E131" s="1167"/>
      <c r="F131" s="1144">
        <f>$D131*E131</f>
        <v>0</v>
      </c>
    </row>
    <row r="132" spans="1:6" ht="63.75">
      <c r="A132" s="889" t="s">
        <v>1273</v>
      </c>
      <c r="B132" s="906" t="s">
        <v>1274</v>
      </c>
      <c r="C132" s="891" t="s">
        <v>1241</v>
      </c>
      <c r="D132" s="907">
        <v>67</v>
      </c>
      <c r="E132" s="1167"/>
      <c r="F132" s="1144">
        <f>$D132*E132</f>
        <v>0</v>
      </c>
    </row>
    <row r="133" spans="1:6" s="484" customFormat="1" ht="89.25">
      <c r="A133" s="889" t="s">
        <v>1275</v>
      </c>
      <c r="B133" s="906" t="s">
        <v>1276</v>
      </c>
      <c r="C133" s="891" t="s">
        <v>1241</v>
      </c>
      <c r="D133" s="907">
        <v>30</v>
      </c>
      <c r="E133" s="1167"/>
      <c r="F133" s="1144">
        <f>$D133*E133</f>
        <v>0</v>
      </c>
    </row>
    <row r="134" spans="1:6" s="484" customFormat="1" ht="38.25">
      <c r="A134" s="889" t="s">
        <v>1277</v>
      </c>
      <c r="B134" s="906" t="s">
        <v>1278</v>
      </c>
      <c r="C134" s="891" t="s">
        <v>1241</v>
      </c>
      <c r="D134" s="907">
        <v>115</v>
      </c>
      <c r="E134" s="1167"/>
      <c r="F134" s="1144">
        <f>$D134*E134</f>
        <v>0</v>
      </c>
    </row>
    <row r="135" spans="1:6">
      <c r="A135" s="889"/>
      <c r="B135" s="896"/>
    </row>
    <row r="136" spans="1:6">
      <c r="A136" s="889" t="s">
        <v>1279</v>
      </c>
      <c r="B136" s="890" t="s">
        <v>1280</v>
      </c>
    </row>
    <row r="137" spans="1:6" ht="89.25">
      <c r="A137" s="889"/>
      <c r="B137" s="906" t="s">
        <v>1281</v>
      </c>
    </row>
    <row r="138" spans="1:6">
      <c r="A138" s="889"/>
      <c r="B138" s="906" t="s">
        <v>1282</v>
      </c>
      <c r="C138" s="891" t="s">
        <v>1241</v>
      </c>
      <c r="D138" s="892">
        <v>469</v>
      </c>
      <c r="E138" s="1163"/>
      <c r="F138" s="1115">
        <f>$D138*E138</f>
        <v>0</v>
      </c>
    </row>
    <row r="139" spans="1:6">
      <c r="A139" s="889"/>
      <c r="B139" s="896"/>
    </row>
    <row r="140" spans="1:6">
      <c r="A140" s="889" t="s">
        <v>1283</v>
      </c>
      <c r="B140" s="890" t="s">
        <v>1284</v>
      </c>
    </row>
    <row r="141" spans="1:6" ht="195.75" customHeight="1">
      <c r="A141" s="889"/>
      <c r="B141" s="908" t="s">
        <v>1285</v>
      </c>
      <c r="C141" s="909"/>
      <c r="D141" s="910"/>
      <c r="E141" s="1168"/>
      <c r="F141" s="1145"/>
    </row>
    <row r="142" spans="1:6" ht="25.5">
      <c r="A142" s="889"/>
      <c r="B142" s="911" t="s">
        <v>1286</v>
      </c>
    </row>
    <row r="143" spans="1:6" s="484" customFormat="1">
      <c r="A143" s="889" t="s">
        <v>1287</v>
      </c>
      <c r="B143" s="741" t="s">
        <v>1288</v>
      </c>
      <c r="C143" s="909" t="s">
        <v>114</v>
      </c>
      <c r="D143" s="910">
        <v>1</v>
      </c>
      <c r="E143" s="1169"/>
      <c r="F143" s="1115">
        <f>$D143*E143</f>
        <v>0</v>
      </c>
    </row>
    <row r="144" spans="1:6" ht="25.5">
      <c r="A144" s="889" t="s">
        <v>1289</v>
      </c>
      <c r="B144" s="741" t="s">
        <v>1290</v>
      </c>
      <c r="C144" s="909" t="s">
        <v>114</v>
      </c>
      <c r="D144" s="910">
        <v>1</v>
      </c>
      <c r="E144" s="1169"/>
      <c r="F144" s="1115">
        <f>$D144*E144</f>
        <v>0</v>
      </c>
    </row>
    <row r="145" spans="1:6">
      <c r="A145" s="889"/>
      <c r="B145" s="896"/>
    </row>
    <row r="146" spans="1:6">
      <c r="A146" s="889" t="s">
        <v>1291</v>
      </c>
      <c r="B146" s="890" t="s">
        <v>1292</v>
      </c>
    </row>
    <row r="147" spans="1:6" ht="165.75">
      <c r="A147" s="889"/>
      <c r="B147" s="906" t="s">
        <v>1293</v>
      </c>
      <c r="C147" s="909"/>
      <c r="D147" s="910"/>
      <c r="E147" s="1168"/>
      <c r="F147" s="1145"/>
    </row>
    <row r="148" spans="1:6">
      <c r="A148" s="889" t="s">
        <v>1294</v>
      </c>
      <c r="B148" s="741" t="s">
        <v>1295</v>
      </c>
      <c r="C148" s="909" t="s">
        <v>114</v>
      </c>
      <c r="D148" s="910">
        <v>1</v>
      </c>
      <c r="E148" s="1169"/>
      <c r="F148" s="1115">
        <f>$D148*E148</f>
        <v>0</v>
      </c>
    </row>
    <row r="149" spans="1:6" ht="25.5">
      <c r="A149" s="889" t="s">
        <v>1296</v>
      </c>
      <c r="B149" s="741" t="s">
        <v>1290</v>
      </c>
      <c r="C149" s="909" t="s">
        <v>114</v>
      </c>
      <c r="D149" s="910">
        <v>1</v>
      </c>
      <c r="E149" s="1169"/>
      <c r="F149" s="1115">
        <f>$D149*E149</f>
        <v>0</v>
      </c>
    </row>
    <row r="150" spans="1:6">
      <c r="A150" s="889"/>
      <c r="B150" s="896"/>
    </row>
    <row r="151" spans="1:6">
      <c r="A151" s="889" t="s">
        <v>1297</v>
      </c>
      <c r="B151" s="890" t="s">
        <v>1298</v>
      </c>
    </row>
    <row r="152" spans="1:6" ht="204">
      <c r="A152" s="889"/>
      <c r="B152" s="908" t="s">
        <v>1299</v>
      </c>
      <c r="C152" s="909"/>
      <c r="D152" s="910"/>
      <c r="E152" s="1168"/>
      <c r="F152" s="1145"/>
    </row>
    <row r="153" spans="1:6" s="484" customFormat="1">
      <c r="A153" s="889" t="s">
        <v>1300</v>
      </c>
      <c r="B153" s="741" t="s">
        <v>1301</v>
      </c>
      <c r="C153" s="909" t="s">
        <v>114</v>
      </c>
      <c r="D153" s="910">
        <v>1</v>
      </c>
      <c r="E153" s="1169"/>
      <c r="F153" s="1115">
        <f>$D153*E153</f>
        <v>0</v>
      </c>
    </row>
    <row r="154" spans="1:6">
      <c r="A154" s="889" t="s">
        <v>1302</v>
      </c>
      <c r="B154" s="741" t="s">
        <v>1303</v>
      </c>
      <c r="C154" s="909" t="s">
        <v>114</v>
      </c>
      <c r="D154" s="910">
        <v>4</v>
      </c>
      <c r="E154" s="1169"/>
      <c r="F154" s="1115">
        <f>$D154*E154</f>
        <v>0</v>
      </c>
    </row>
    <row r="155" spans="1:6">
      <c r="A155" s="889"/>
      <c r="B155" s="896"/>
    </row>
    <row r="156" spans="1:6">
      <c r="A156" s="889" t="s">
        <v>1304</v>
      </c>
      <c r="B156" s="890" t="s">
        <v>1305</v>
      </c>
    </row>
    <row r="157" spans="1:6" ht="204">
      <c r="A157" s="889"/>
      <c r="B157" s="908" t="s">
        <v>1306</v>
      </c>
      <c r="C157" s="909"/>
      <c r="D157" s="910"/>
      <c r="E157" s="1168"/>
      <c r="F157" s="1145"/>
    </row>
    <row r="158" spans="1:6" s="484" customFormat="1">
      <c r="A158" s="889" t="s">
        <v>1307</v>
      </c>
      <c r="B158" s="741" t="s">
        <v>1308</v>
      </c>
      <c r="C158" s="909" t="s">
        <v>114</v>
      </c>
      <c r="D158" s="910">
        <v>1</v>
      </c>
      <c r="E158" s="1169"/>
      <c r="F158" s="1115">
        <f>$D158*E158</f>
        <v>0</v>
      </c>
    </row>
    <row r="159" spans="1:6">
      <c r="A159" s="889" t="s">
        <v>1309</v>
      </c>
      <c r="B159" s="741" t="s">
        <v>1310</v>
      </c>
      <c r="C159" s="909" t="s">
        <v>114</v>
      </c>
      <c r="D159" s="910">
        <v>2</v>
      </c>
      <c r="E159" s="1169"/>
      <c r="F159" s="1115">
        <f>$D159*E159</f>
        <v>0</v>
      </c>
    </row>
    <row r="160" spans="1:6">
      <c r="A160" s="889"/>
      <c r="B160" s="896"/>
    </row>
    <row r="161" spans="1:6">
      <c r="A161" s="889" t="s">
        <v>1311</v>
      </c>
      <c r="B161" s="890" t="s">
        <v>1312</v>
      </c>
    </row>
    <row r="162" spans="1:6" ht="178.5">
      <c r="A162" s="889"/>
      <c r="B162" s="908" t="s">
        <v>1313</v>
      </c>
      <c r="C162" s="909"/>
      <c r="D162" s="910"/>
      <c r="E162" s="1168"/>
      <c r="F162" s="1145"/>
    </row>
    <row r="163" spans="1:6">
      <c r="A163" s="889"/>
      <c r="B163" s="908" t="s">
        <v>361</v>
      </c>
      <c r="C163" s="909"/>
      <c r="D163" s="910"/>
      <c r="E163" s="1168"/>
      <c r="F163" s="1145"/>
    </row>
    <row r="164" spans="1:6" ht="25.5">
      <c r="A164" s="889"/>
      <c r="B164" s="911" t="s">
        <v>1314</v>
      </c>
    </row>
    <row r="165" spans="1:6" s="484" customFormat="1">
      <c r="A165" s="889" t="s">
        <v>1315</v>
      </c>
      <c r="B165" s="893" t="s">
        <v>1316</v>
      </c>
      <c r="C165" s="909" t="s">
        <v>114</v>
      </c>
      <c r="D165" s="910">
        <v>1</v>
      </c>
      <c r="E165" s="1169"/>
      <c r="F165" s="1115">
        <f>$D165*E165</f>
        <v>0</v>
      </c>
    </row>
    <row r="166" spans="1:6" s="484" customFormat="1">
      <c r="A166" s="889" t="s">
        <v>1317</v>
      </c>
      <c r="B166" s="741" t="s">
        <v>1318</v>
      </c>
      <c r="C166" s="909" t="s">
        <v>114</v>
      </c>
      <c r="D166" s="910">
        <v>1</v>
      </c>
      <c r="E166" s="1169"/>
      <c r="F166" s="1115">
        <f>$D166*E166</f>
        <v>0</v>
      </c>
    </row>
    <row r="167" spans="1:6" s="484" customFormat="1">
      <c r="A167" s="889" t="s">
        <v>1319</v>
      </c>
      <c r="B167" s="893" t="s">
        <v>1320</v>
      </c>
      <c r="C167" s="909" t="s">
        <v>114</v>
      </c>
      <c r="D167" s="910">
        <v>1</v>
      </c>
      <c r="E167" s="1169"/>
      <c r="F167" s="1115">
        <f>$D167*E167</f>
        <v>0</v>
      </c>
    </row>
    <row r="168" spans="1:6">
      <c r="A168" s="889" t="s">
        <v>1321</v>
      </c>
      <c r="B168" s="741" t="s">
        <v>1322</v>
      </c>
      <c r="C168" s="909" t="s">
        <v>1241</v>
      </c>
      <c r="D168" s="910">
        <v>9</v>
      </c>
      <c r="E168" s="1169"/>
      <c r="F168" s="1115">
        <f>$D168*E168</f>
        <v>0</v>
      </c>
    </row>
    <row r="169" spans="1:6">
      <c r="A169" s="889" t="s">
        <v>1323</v>
      </c>
      <c r="B169" s="741" t="s">
        <v>1324</v>
      </c>
      <c r="C169" s="909" t="s">
        <v>28</v>
      </c>
      <c r="D169" s="910">
        <v>9</v>
      </c>
      <c r="E169" s="1169"/>
      <c r="F169" s="1115">
        <f>$D169*E169</f>
        <v>0</v>
      </c>
    </row>
    <row r="170" spans="1:6">
      <c r="A170" s="889"/>
      <c r="B170" s="896"/>
      <c r="D170" s="907"/>
      <c r="E170" s="1166"/>
      <c r="F170" s="1143"/>
    </row>
    <row r="171" spans="1:6">
      <c r="A171" s="889" t="s">
        <v>1325</v>
      </c>
      <c r="B171" s="890" t="s">
        <v>1326</v>
      </c>
      <c r="D171" s="907"/>
      <c r="E171" s="1166"/>
      <c r="F171" s="1143"/>
    </row>
    <row r="172" spans="1:6" ht="140.25">
      <c r="A172" s="889"/>
      <c r="B172" s="906" t="s">
        <v>1327</v>
      </c>
      <c r="D172" s="907"/>
      <c r="E172" s="1170"/>
      <c r="F172" s="1143"/>
    </row>
    <row r="173" spans="1:6" s="484" customFormat="1">
      <c r="A173" s="889"/>
      <c r="B173" s="906"/>
      <c r="C173" s="891" t="s">
        <v>1241</v>
      </c>
      <c r="D173" s="907">
        <v>1.5</v>
      </c>
      <c r="E173" s="1167"/>
      <c r="F173" s="1144">
        <f>$D173*E173</f>
        <v>0</v>
      </c>
    </row>
    <row r="174" spans="1:6">
      <c r="A174" s="889"/>
      <c r="B174" s="912"/>
    </row>
    <row r="175" spans="1:6">
      <c r="A175" s="889" t="s">
        <v>1328</v>
      </c>
      <c r="B175" s="890" t="s">
        <v>1329</v>
      </c>
    </row>
    <row r="176" spans="1:6" ht="76.5">
      <c r="A176" s="889"/>
      <c r="B176" s="893" t="s">
        <v>1330</v>
      </c>
      <c r="C176" s="894"/>
      <c r="D176" s="913"/>
    </row>
    <row r="177" spans="1:6" s="484" customFormat="1">
      <c r="A177" s="889"/>
      <c r="B177" s="914" t="s">
        <v>1331</v>
      </c>
      <c r="C177" s="891" t="s">
        <v>1241</v>
      </c>
      <c r="D177" s="892">
        <v>3</v>
      </c>
      <c r="E177" s="1163"/>
      <c r="F177" s="1115">
        <f>$D177*E177</f>
        <v>0</v>
      </c>
    </row>
    <row r="178" spans="1:6">
      <c r="A178" s="889"/>
      <c r="B178" s="914"/>
    </row>
    <row r="179" spans="1:6">
      <c r="A179" s="889" t="s">
        <v>1332</v>
      </c>
      <c r="B179" s="890" t="s">
        <v>1333</v>
      </c>
    </row>
    <row r="180" spans="1:6" ht="38.25">
      <c r="A180" s="889"/>
      <c r="B180" s="893" t="s">
        <v>1334</v>
      </c>
    </row>
    <row r="181" spans="1:6" s="484" customFormat="1">
      <c r="A181" s="915"/>
      <c r="B181" s="893" t="s">
        <v>1335</v>
      </c>
      <c r="C181" s="891" t="s">
        <v>155</v>
      </c>
      <c r="D181" s="892">
        <v>25</v>
      </c>
      <c r="E181" s="1163"/>
      <c r="F181" s="1115">
        <f>$D181*E181</f>
        <v>0</v>
      </c>
    </row>
    <row r="182" spans="1:6">
      <c r="A182" s="889"/>
      <c r="B182" s="893"/>
    </row>
    <row r="183" spans="1:6">
      <c r="A183" s="889" t="s">
        <v>1336</v>
      </c>
      <c r="B183" s="890" t="s">
        <v>1337</v>
      </c>
    </row>
    <row r="184" spans="1:6" ht="51">
      <c r="A184" s="889"/>
      <c r="B184" s="893" t="s">
        <v>1338</v>
      </c>
    </row>
    <row r="185" spans="1:6" s="484" customFormat="1">
      <c r="A185" s="889"/>
      <c r="B185" s="893" t="s">
        <v>1339</v>
      </c>
      <c r="C185" s="891" t="s">
        <v>114</v>
      </c>
      <c r="D185" s="892">
        <v>5</v>
      </c>
      <c r="E185" s="1163"/>
      <c r="F185" s="1115">
        <f>$D185*E185</f>
        <v>0</v>
      </c>
    </row>
    <row r="186" spans="1:6">
      <c r="A186" s="889"/>
      <c r="B186" s="890"/>
    </row>
    <row r="187" spans="1:6">
      <c r="A187" s="916" t="s">
        <v>1235</v>
      </c>
      <c r="B187" s="917" t="s">
        <v>1340</v>
      </c>
      <c r="C187" s="901"/>
      <c r="D187" s="902"/>
      <c r="E187" s="1165"/>
      <c r="F187" s="1141">
        <f>SUM(F102:F186)</f>
        <v>0</v>
      </c>
    </row>
    <row r="188" spans="1:6">
      <c r="A188" s="889"/>
      <c r="B188" s="896"/>
    </row>
    <row r="189" spans="1:6">
      <c r="A189" s="889"/>
      <c r="B189" s="896"/>
    </row>
    <row r="190" spans="1:6" s="368" customFormat="1" ht="15.75">
      <c r="A190" s="918" t="s">
        <v>1341</v>
      </c>
      <c r="B190" s="886" t="s">
        <v>1342</v>
      </c>
      <c r="C190" s="887"/>
      <c r="D190" s="919"/>
      <c r="E190" s="1171"/>
      <c r="F190" s="1146"/>
    </row>
    <row r="191" spans="1:6" s="368" customFormat="1" ht="38.25">
      <c r="A191" s="918"/>
      <c r="B191" s="920" t="s">
        <v>1343</v>
      </c>
      <c r="C191" s="887"/>
      <c r="D191" s="919"/>
      <c r="E191" s="1171"/>
      <c r="F191" s="1146"/>
    </row>
    <row r="192" spans="1:6">
      <c r="A192" s="889"/>
      <c r="B192" s="896"/>
    </row>
    <row r="193" spans="1:6">
      <c r="A193" s="889" t="s">
        <v>1344</v>
      </c>
      <c r="B193" s="890" t="s">
        <v>1345</v>
      </c>
    </row>
    <row r="194" spans="1:6" ht="229.5">
      <c r="A194" s="889"/>
      <c r="B194" s="893" t="s">
        <v>1346</v>
      </c>
    </row>
    <row r="195" spans="1:6" ht="63.75">
      <c r="A195" s="889"/>
      <c r="B195" s="921" t="s">
        <v>1347</v>
      </c>
    </row>
    <row r="196" spans="1:6">
      <c r="A196" s="889"/>
      <c r="B196" s="893" t="s">
        <v>1348</v>
      </c>
      <c r="C196" s="922" t="s">
        <v>727</v>
      </c>
      <c r="D196" s="892">
        <v>1</v>
      </c>
      <c r="E196" s="1253" t="s">
        <v>1995</v>
      </c>
      <c r="F196" s="1254"/>
    </row>
    <row r="197" spans="1:6">
      <c r="A197" s="889"/>
      <c r="B197" s="893"/>
    </row>
    <row r="198" spans="1:6">
      <c r="A198" s="889" t="s">
        <v>1349</v>
      </c>
      <c r="B198" s="890" t="s">
        <v>1350</v>
      </c>
    </row>
    <row r="199" spans="1:6" ht="76.5">
      <c r="A199" s="889"/>
      <c r="B199" s="893" t="s">
        <v>1351</v>
      </c>
    </row>
    <row r="200" spans="1:6" ht="25.5">
      <c r="A200" s="889"/>
      <c r="B200" s="911" t="s">
        <v>1352</v>
      </c>
    </row>
    <row r="201" spans="1:6">
      <c r="A201" s="889" t="s">
        <v>1353</v>
      </c>
      <c r="B201" s="896" t="s">
        <v>1354</v>
      </c>
      <c r="C201" s="891" t="s">
        <v>114</v>
      </c>
      <c r="D201" s="892">
        <v>1</v>
      </c>
      <c r="E201" s="1163"/>
      <c r="F201" s="1115">
        <f t="shared" ref="F201:F209" si="0">$D201*E201</f>
        <v>0</v>
      </c>
    </row>
    <row r="202" spans="1:6">
      <c r="A202" s="889" t="s">
        <v>1355</v>
      </c>
      <c r="B202" s="896" t="s">
        <v>1356</v>
      </c>
      <c r="C202" s="891" t="s">
        <v>114</v>
      </c>
      <c r="D202" s="892">
        <v>1</v>
      </c>
      <c r="E202" s="1163"/>
      <c r="F202" s="1115">
        <f t="shared" si="0"/>
        <v>0</v>
      </c>
    </row>
    <row r="203" spans="1:6">
      <c r="A203" s="889" t="s">
        <v>1357</v>
      </c>
      <c r="B203" s="896" t="s">
        <v>1358</v>
      </c>
      <c r="C203" s="891" t="s">
        <v>114</v>
      </c>
      <c r="D203" s="892">
        <v>1</v>
      </c>
      <c r="E203" s="1163"/>
      <c r="F203" s="1115">
        <f t="shared" si="0"/>
        <v>0</v>
      </c>
    </row>
    <row r="204" spans="1:6">
      <c r="A204" s="889" t="s">
        <v>1359</v>
      </c>
      <c r="B204" s="896" t="s">
        <v>1360</v>
      </c>
      <c r="C204" s="891" t="s">
        <v>114</v>
      </c>
      <c r="D204" s="892">
        <v>1</v>
      </c>
      <c r="E204" s="1163"/>
      <c r="F204" s="1115">
        <f t="shared" si="0"/>
        <v>0</v>
      </c>
    </row>
    <row r="205" spans="1:6">
      <c r="A205" s="889" t="s">
        <v>1361</v>
      </c>
      <c r="B205" s="896" t="s">
        <v>1362</v>
      </c>
      <c r="C205" s="891" t="s">
        <v>114</v>
      </c>
      <c r="D205" s="892">
        <v>1</v>
      </c>
      <c r="E205" s="1163"/>
      <c r="F205" s="1115">
        <f t="shared" si="0"/>
        <v>0</v>
      </c>
    </row>
    <row r="206" spans="1:6">
      <c r="A206" s="889" t="s">
        <v>1363</v>
      </c>
      <c r="B206" s="896" t="s">
        <v>1364</v>
      </c>
      <c r="C206" s="891" t="s">
        <v>114</v>
      </c>
      <c r="D206" s="892">
        <v>1</v>
      </c>
      <c r="E206" s="1163"/>
      <c r="F206" s="1115">
        <f t="shared" si="0"/>
        <v>0</v>
      </c>
    </row>
    <row r="207" spans="1:6">
      <c r="A207" s="889" t="s">
        <v>1365</v>
      </c>
      <c r="B207" s="896" t="s">
        <v>1366</v>
      </c>
      <c r="C207" s="891" t="s">
        <v>114</v>
      </c>
      <c r="D207" s="892">
        <v>1</v>
      </c>
      <c r="E207" s="1163"/>
      <c r="F207" s="1115">
        <f t="shared" si="0"/>
        <v>0</v>
      </c>
    </row>
    <row r="208" spans="1:6">
      <c r="A208" s="889" t="s">
        <v>1367</v>
      </c>
      <c r="B208" s="896" t="s">
        <v>1368</v>
      </c>
      <c r="C208" s="891" t="s">
        <v>114</v>
      </c>
      <c r="D208" s="892">
        <v>1</v>
      </c>
      <c r="E208" s="1163"/>
      <c r="F208" s="1115">
        <f t="shared" si="0"/>
        <v>0</v>
      </c>
    </row>
    <row r="209" spans="1:6" s="484" customFormat="1">
      <c r="A209" s="889" t="s">
        <v>1369</v>
      </c>
      <c r="B209" s="896" t="s">
        <v>1370</v>
      </c>
      <c r="C209" s="891" t="s">
        <v>114</v>
      </c>
      <c r="D209" s="892">
        <v>1</v>
      </c>
      <c r="E209" s="1163"/>
      <c r="F209" s="1115">
        <f t="shared" si="0"/>
        <v>0</v>
      </c>
    </row>
    <row r="210" spans="1:6" s="484" customFormat="1">
      <c r="A210" s="889" t="s">
        <v>1371</v>
      </c>
      <c r="B210" s="896" t="s">
        <v>1372</v>
      </c>
      <c r="C210" s="891" t="s">
        <v>114</v>
      </c>
      <c r="D210" s="892">
        <v>1</v>
      </c>
      <c r="E210" s="1163"/>
      <c r="F210" s="1115">
        <f>$D210*E210</f>
        <v>0</v>
      </c>
    </row>
    <row r="211" spans="1:6">
      <c r="A211" s="889"/>
      <c r="B211" s="896"/>
    </row>
    <row r="212" spans="1:6">
      <c r="A212" s="889" t="s">
        <v>1373</v>
      </c>
      <c r="B212" s="890" t="s">
        <v>1374</v>
      </c>
    </row>
    <row r="213" spans="1:6" ht="216.75">
      <c r="A213" s="889"/>
      <c r="B213" s="893" t="s">
        <v>1375</v>
      </c>
    </row>
    <row r="214" spans="1:6" ht="42" customHeight="1">
      <c r="A214" s="889" t="s">
        <v>1376</v>
      </c>
      <c r="B214" s="893" t="s">
        <v>1377</v>
      </c>
    </row>
    <row r="215" spans="1:6" ht="51">
      <c r="A215" s="889"/>
      <c r="B215" s="893" t="s">
        <v>1378</v>
      </c>
    </row>
    <row r="216" spans="1:6">
      <c r="A216" s="889"/>
      <c r="B216" s="923" t="s">
        <v>1379</v>
      </c>
    </row>
    <row r="217" spans="1:6" ht="15" customHeight="1">
      <c r="A217" s="889"/>
      <c r="B217" s="923" t="s">
        <v>1380</v>
      </c>
    </row>
    <row r="218" spans="1:6">
      <c r="A218" s="889"/>
      <c r="B218" s="893" t="s">
        <v>1381</v>
      </c>
    </row>
    <row r="219" spans="1:6">
      <c r="A219" s="889" t="s">
        <v>1382</v>
      </c>
      <c r="B219" s="896" t="s">
        <v>1383</v>
      </c>
      <c r="C219" s="891" t="s">
        <v>155</v>
      </c>
      <c r="D219" s="892">
        <v>17</v>
      </c>
      <c r="E219" s="1163"/>
      <c r="F219" s="1115">
        <f>$D219*E219</f>
        <v>0</v>
      </c>
    </row>
    <row r="220" spans="1:6">
      <c r="A220" s="889" t="s">
        <v>1384</v>
      </c>
      <c r="B220" s="896" t="s">
        <v>1385</v>
      </c>
      <c r="C220" s="891" t="s">
        <v>155</v>
      </c>
      <c r="D220" s="892">
        <v>135</v>
      </c>
      <c r="E220" s="1163"/>
      <c r="F220" s="1115">
        <f>$D220*E220</f>
        <v>0</v>
      </c>
    </row>
    <row r="221" spans="1:6">
      <c r="A221" s="889" t="s">
        <v>1386</v>
      </c>
      <c r="B221" s="896" t="s">
        <v>1387</v>
      </c>
      <c r="C221" s="891" t="s">
        <v>155</v>
      </c>
      <c r="D221" s="892">
        <v>40</v>
      </c>
      <c r="E221" s="1163"/>
      <c r="F221" s="1115">
        <f>$D221*E221</f>
        <v>0</v>
      </c>
    </row>
    <row r="222" spans="1:6">
      <c r="A222" s="889" t="s">
        <v>1388</v>
      </c>
      <c r="B222" s="896" t="s">
        <v>1389</v>
      </c>
      <c r="C222" s="891" t="s">
        <v>155</v>
      </c>
      <c r="D222" s="892">
        <v>160</v>
      </c>
      <c r="E222" s="1163"/>
      <c r="F222" s="1115">
        <f>$D222*E222</f>
        <v>0</v>
      </c>
    </row>
    <row r="223" spans="1:6">
      <c r="A223" s="889"/>
      <c r="B223" s="893"/>
    </row>
    <row r="224" spans="1:6">
      <c r="A224" s="889" t="s">
        <v>1390</v>
      </c>
      <c r="B224" s="890" t="s">
        <v>1391</v>
      </c>
    </row>
    <row r="225" spans="1:6" ht="153">
      <c r="A225" s="889"/>
      <c r="B225" s="893" t="s">
        <v>1392</v>
      </c>
    </row>
    <row r="226" spans="1:6">
      <c r="A226" s="889"/>
      <c r="B226" s="893" t="s">
        <v>1393</v>
      </c>
      <c r="C226" s="891" t="s">
        <v>114</v>
      </c>
      <c r="D226" s="892">
        <v>2</v>
      </c>
      <c r="E226" s="1163"/>
      <c r="F226" s="1115">
        <f>$D226*E226</f>
        <v>0</v>
      </c>
    </row>
    <row r="227" spans="1:6">
      <c r="A227" s="889"/>
      <c r="B227" s="893"/>
    </row>
    <row r="228" spans="1:6">
      <c r="A228" s="889" t="s">
        <v>1394</v>
      </c>
      <c r="B228" s="890" t="s">
        <v>1395</v>
      </c>
    </row>
    <row r="229" spans="1:6" ht="127.5">
      <c r="A229" s="889"/>
      <c r="B229" s="893" t="s">
        <v>1396</v>
      </c>
    </row>
    <row r="230" spans="1:6">
      <c r="A230" s="889"/>
      <c r="B230" s="893"/>
      <c r="C230" s="891" t="s">
        <v>727</v>
      </c>
      <c r="D230" s="892">
        <v>2</v>
      </c>
      <c r="E230" s="1163"/>
      <c r="F230" s="1115">
        <f>$D230*E230</f>
        <v>0</v>
      </c>
    </row>
    <row r="231" spans="1:6">
      <c r="A231" s="889"/>
      <c r="B231" s="896"/>
    </row>
    <row r="232" spans="1:6">
      <c r="A232" s="889" t="s">
        <v>1397</v>
      </c>
      <c r="B232" s="890" t="s">
        <v>1398</v>
      </c>
    </row>
    <row r="233" spans="1:6" ht="89.25">
      <c r="A233" s="889"/>
      <c r="B233" s="893" t="s">
        <v>1399</v>
      </c>
    </row>
    <row r="234" spans="1:6" ht="89.25">
      <c r="A234" s="889"/>
      <c r="B234" s="893" t="s">
        <v>1400</v>
      </c>
    </row>
    <row r="235" spans="1:6">
      <c r="A235" s="889"/>
      <c r="B235" s="893" t="s">
        <v>1401</v>
      </c>
      <c r="C235" s="891" t="s">
        <v>727</v>
      </c>
      <c r="D235" s="892">
        <v>2</v>
      </c>
      <c r="E235" s="1163"/>
      <c r="F235" s="1115">
        <f>$D235*E235</f>
        <v>0</v>
      </c>
    </row>
    <row r="236" spans="1:6">
      <c r="A236" s="889"/>
      <c r="B236" s="896"/>
    </row>
    <row r="237" spans="1:6">
      <c r="A237" s="889" t="s">
        <v>1394</v>
      </c>
      <c r="B237" s="890" t="s">
        <v>1402</v>
      </c>
    </row>
    <row r="238" spans="1:6" ht="51">
      <c r="A238" s="889"/>
      <c r="B238" s="893" t="s">
        <v>1403</v>
      </c>
    </row>
    <row r="239" spans="1:6">
      <c r="A239" s="889"/>
      <c r="B239" s="896" t="s">
        <v>1404</v>
      </c>
      <c r="C239" s="891" t="s">
        <v>1042</v>
      </c>
      <c r="D239" s="892">
        <v>6</v>
      </c>
      <c r="E239" s="1163"/>
      <c r="F239" s="1115">
        <f>$D239*E239</f>
        <v>0</v>
      </c>
    </row>
    <row r="240" spans="1:6">
      <c r="A240" s="889"/>
      <c r="B240" s="741"/>
    </row>
    <row r="241" spans="1:6">
      <c r="A241" s="889" t="s">
        <v>1405</v>
      </c>
      <c r="B241" s="890" t="s">
        <v>1406</v>
      </c>
    </row>
    <row r="242" spans="1:6" ht="63.75">
      <c r="A242" s="889"/>
      <c r="B242" s="893" t="s">
        <v>1407</v>
      </c>
      <c r="C242" s="894"/>
      <c r="D242" s="895"/>
      <c r="E242" s="1162"/>
      <c r="F242" s="1139"/>
    </row>
    <row r="243" spans="1:6">
      <c r="A243" s="889"/>
      <c r="B243" s="896"/>
      <c r="C243" s="891" t="s">
        <v>68</v>
      </c>
      <c r="D243" s="892">
        <v>191</v>
      </c>
      <c r="E243" s="1163"/>
      <c r="F243" s="1115">
        <f>$D243*E243</f>
        <v>0</v>
      </c>
    </row>
    <row r="244" spans="1:6">
      <c r="B244" s="896"/>
    </row>
    <row r="245" spans="1:6">
      <c r="A245" s="925" t="s">
        <v>1341</v>
      </c>
      <c r="B245" s="926" t="s">
        <v>1408</v>
      </c>
      <c r="C245" s="901"/>
      <c r="D245" s="902"/>
      <c r="E245" s="1165"/>
      <c r="F245" s="1141">
        <f>SUM(F194:F244)</f>
        <v>0</v>
      </c>
    </row>
    <row r="246" spans="1:6">
      <c r="A246" s="891"/>
      <c r="B246" s="903"/>
    </row>
    <row r="247" spans="1:6" ht="15">
      <c r="B247" s="927"/>
      <c r="C247" s="928"/>
      <c r="E247" s="1160"/>
      <c r="F247" s="1147"/>
    </row>
    <row r="248" spans="1:6" s="368" customFormat="1" ht="15.75">
      <c r="A248" s="918" t="s">
        <v>1409</v>
      </c>
      <c r="B248" s="904" t="s">
        <v>1410</v>
      </c>
      <c r="C248" s="887"/>
      <c r="D248" s="919"/>
      <c r="E248" s="1171"/>
      <c r="F248" s="1146"/>
    </row>
    <row r="249" spans="1:6" s="368" customFormat="1" ht="38.25">
      <c r="A249" s="918"/>
      <c r="B249" s="920" t="s">
        <v>1343</v>
      </c>
      <c r="C249" s="887"/>
      <c r="D249" s="919"/>
      <c r="E249" s="1171"/>
      <c r="F249" s="1146"/>
    </row>
    <row r="250" spans="1:6">
      <c r="A250" s="889"/>
      <c r="B250" s="741"/>
    </row>
    <row r="251" spans="1:6">
      <c r="A251" s="889" t="s">
        <v>1411</v>
      </c>
      <c r="B251" s="890" t="s">
        <v>1412</v>
      </c>
    </row>
    <row r="252" spans="1:6" ht="114.75">
      <c r="A252" s="889"/>
      <c r="B252" s="893" t="s">
        <v>1413</v>
      </c>
    </row>
    <row r="253" spans="1:6" ht="114.75">
      <c r="A253" s="889"/>
      <c r="B253" s="893" t="s">
        <v>1414</v>
      </c>
    </row>
    <row r="254" spans="1:6" ht="89.25">
      <c r="A254" s="889"/>
      <c r="B254" s="893" t="s">
        <v>1415</v>
      </c>
    </row>
    <row r="255" spans="1:6">
      <c r="A255" s="889"/>
      <c r="B255" s="923"/>
    </row>
    <row r="256" spans="1:6" ht="15" customHeight="1">
      <c r="A256" s="889"/>
      <c r="B256" s="923"/>
    </row>
    <row r="257" spans="1:6" s="485" customFormat="1">
      <c r="A257" s="889" t="s">
        <v>1416</v>
      </c>
      <c r="B257" s="741" t="s">
        <v>1417</v>
      </c>
      <c r="C257" s="891" t="s">
        <v>155</v>
      </c>
      <c r="D257" s="892">
        <v>103</v>
      </c>
      <c r="E257" s="1163"/>
      <c r="F257" s="1115">
        <f>$D257*E257</f>
        <v>0</v>
      </c>
    </row>
    <row r="258" spans="1:6" s="485" customFormat="1">
      <c r="A258" s="889" t="s">
        <v>1418</v>
      </c>
      <c r="B258" s="741" t="s">
        <v>1419</v>
      </c>
      <c r="C258" s="891" t="s">
        <v>155</v>
      </c>
      <c r="D258" s="892">
        <v>10</v>
      </c>
      <c r="E258" s="1163"/>
      <c r="F258" s="1115">
        <f>$D258*E258</f>
        <v>0</v>
      </c>
    </row>
    <row r="259" spans="1:6">
      <c r="A259" s="889"/>
      <c r="B259" s="741"/>
    </row>
    <row r="260" spans="1:6">
      <c r="A260" s="889" t="s">
        <v>1420</v>
      </c>
      <c r="B260" s="890" t="s">
        <v>1421</v>
      </c>
    </row>
    <row r="261" spans="1:6" ht="114.75">
      <c r="A261" s="889"/>
      <c r="B261" s="893" t="s">
        <v>1422</v>
      </c>
    </row>
    <row r="262" spans="1:6" ht="114.75">
      <c r="A262" s="889"/>
      <c r="B262" s="893" t="s">
        <v>1414</v>
      </c>
    </row>
    <row r="263" spans="1:6" ht="89.25">
      <c r="A263" s="889"/>
      <c r="B263" s="893" t="s">
        <v>1415</v>
      </c>
    </row>
    <row r="264" spans="1:6">
      <c r="A264" s="889"/>
      <c r="B264" s="923"/>
    </row>
    <row r="265" spans="1:6" ht="15" customHeight="1">
      <c r="A265" s="889"/>
      <c r="B265" s="923"/>
    </row>
    <row r="266" spans="1:6">
      <c r="A266" s="889" t="s">
        <v>1423</v>
      </c>
      <c r="B266" s="741" t="s">
        <v>1417</v>
      </c>
      <c r="C266" s="891" t="s">
        <v>155</v>
      </c>
      <c r="D266" s="892">
        <v>21</v>
      </c>
      <c r="E266" s="1163"/>
      <c r="F266" s="1115">
        <f>$D266*E266</f>
        <v>0</v>
      </c>
    </row>
    <row r="267" spans="1:6">
      <c r="A267" s="889" t="s">
        <v>1424</v>
      </c>
      <c r="B267" s="741" t="s">
        <v>1419</v>
      </c>
      <c r="C267" s="891" t="s">
        <v>155</v>
      </c>
      <c r="D267" s="892">
        <v>45</v>
      </c>
      <c r="E267" s="1163"/>
      <c r="F267" s="1115">
        <f>$D267*E267</f>
        <v>0</v>
      </c>
    </row>
    <row r="268" spans="1:6">
      <c r="A268" s="889" t="s">
        <v>1425</v>
      </c>
      <c r="B268" s="741" t="s">
        <v>1426</v>
      </c>
      <c r="C268" s="891" t="s">
        <v>155</v>
      </c>
      <c r="D268" s="892">
        <v>45</v>
      </c>
      <c r="E268" s="1163"/>
      <c r="F268" s="1115">
        <f>$D268*E268</f>
        <v>0</v>
      </c>
    </row>
    <row r="269" spans="1:6">
      <c r="A269" s="889" t="s">
        <v>1427</v>
      </c>
      <c r="B269" s="741" t="s">
        <v>1428</v>
      </c>
      <c r="C269" s="891" t="s">
        <v>155</v>
      </c>
      <c r="D269" s="892">
        <v>6</v>
      </c>
      <c r="E269" s="1163"/>
      <c r="F269" s="1115">
        <f>$D269*E269</f>
        <v>0</v>
      </c>
    </row>
    <row r="270" spans="1:6">
      <c r="A270" s="889"/>
      <c r="B270" s="741"/>
    </row>
    <row r="271" spans="1:6">
      <c r="A271" s="889" t="s">
        <v>1429</v>
      </c>
      <c r="B271" s="893" t="s">
        <v>1430</v>
      </c>
    </row>
    <row r="272" spans="1:6" ht="114.75">
      <c r="A272" s="889"/>
      <c r="B272" s="893" t="s">
        <v>1431</v>
      </c>
    </row>
    <row r="273" spans="1:6" s="485" customFormat="1">
      <c r="A273" s="889"/>
      <c r="B273" s="741" t="s">
        <v>1432</v>
      </c>
      <c r="C273" s="891" t="s">
        <v>155</v>
      </c>
      <c r="D273" s="892">
        <v>95</v>
      </c>
      <c r="E273" s="1163"/>
      <c r="F273" s="1115">
        <f>$D273*E273</f>
        <v>0</v>
      </c>
    </row>
    <row r="274" spans="1:6">
      <c r="A274" s="889"/>
      <c r="B274" s="741"/>
    </row>
    <row r="275" spans="1:6">
      <c r="A275" s="889" t="s">
        <v>1433</v>
      </c>
      <c r="B275" s="890" t="s">
        <v>1434</v>
      </c>
    </row>
    <row r="276" spans="1:6" ht="165.75">
      <c r="A276" s="889"/>
      <c r="B276" s="893" t="s">
        <v>1435</v>
      </c>
    </row>
    <row r="277" spans="1:6" ht="127.5">
      <c r="A277" s="889"/>
      <c r="B277" s="893" t="s">
        <v>1436</v>
      </c>
    </row>
    <row r="278" spans="1:6" ht="51">
      <c r="A278" s="889"/>
      <c r="B278" s="893" t="s">
        <v>1437</v>
      </c>
    </row>
    <row r="279" spans="1:6">
      <c r="A279" s="889"/>
      <c r="B279" s="923"/>
    </row>
    <row r="280" spans="1:6" ht="15" customHeight="1">
      <c r="A280" s="889"/>
      <c r="B280" s="923"/>
    </row>
    <row r="281" spans="1:6" s="485" customFormat="1">
      <c r="A281" s="889" t="s">
        <v>1438</v>
      </c>
      <c r="B281" s="893" t="s">
        <v>1439</v>
      </c>
      <c r="C281" s="891" t="s">
        <v>114</v>
      </c>
      <c r="D281" s="892">
        <v>3</v>
      </c>
      <c r="E281" s="1163"/>
      <c r="F281" s="1115">
        <f>$D281*E281</f>
        <v>0</v>
      </c>
    </row>
    <row r="282" spans="1:6" s="485" customFormat="1">
      <c r="A282" s="889" t="s">
        <v>1440</v>
      </c>
      <c r="B282" s="893" t="s">
        <v>1441</v>
      </c>
      <c r="C282" s="891" t="s">
        <v>114</v>
      </c>
      <c r="D282" s="892">
        <v>1</v>
      </c>
      <c r="E282" s="1163"/>
      <c r="F282" s="1115">
        <f>$D282*E282</f>
        <v>0</v>
      </c>
    </row>
    <row r="283" spans="1:6" s="485" customFormat="1">
      <c r="A283" s="889" t="s">
        <v>1442</v>
      </c>
      <c r="B283" s="893" t="s">
        <v>1443</v>
      </c>
      <c r="C283" s="891" t="s">
        <v>114</v>
      </c>
      <c r="D283" s="892">
        <v>1</v>
      </c>
      <c r="E283" s="1163"/>
      <c r="F283" s="1115">
        <f>$D283*E283</f>
        <v>0</v>
      </c>
    </row>
    <row r="284" spans="1:6">
      <c r="A284" s="889"/>
      <c r="B284" s="893"/>
    </row>
    <row r="285" spans="1:6">
      <c r="A285" s="889" t="s">
        <v>1444</v>
      </c>
      <c r="B285" s="890" t="s">
        <v>1445</v>
      </c>
    </row>
    <row r="286" spans="1:6" ht="127.5">
      <c r="A286" s="889"/>
      <c r="B286" s="893" t="s">
        <v>1446</v>
      </c>
    </row>
    <row r="287" spans="1:6" ht="89.25">
      <c r="A287" s="889"/>
      <c r="B287" s="893" t="s">
        <v>1447</v>
      </c>
    </row>
    <row r="288" spans="1:6" ht="51">
      <c r="A288" s="889"/>
      <c r="B288" s="893" t="s">
        <v>1437</v>
      </c>
    </row>
    <row r="289" spans="1:6">
      <c r="A289" s="889"/>
      <c r="B289" s="923"/>
    </row>
    <row r="290" spans="1:6" ht="15" customHeight="1">
      <c r="A290" s="889"/>
      <c r="B290" s="923"/>
    </row>
    <row r="291" spans="1:6">
      <c r="A291" s="889"/>
      <c r="B291" s="893" t="s">
        <v>1448</v>
      </c>
      <c r="C291" s="891" t="s">
        <v>114</v>
      </c>
      <c r="D291" s="892">
        <v>6</v>
      </c>
      <c r="E291" s="1163"/>
      <c r="F291" s="1115">
        <f>$D291*E291</f>
        <v>0</v>
      </c>
    </row>
    <row r="292" spans="1:6">
      <c r="A292" s="889"/>
      <c r="B292" s="741"/>
    </row>
    <row r="293" spans="1:6">
      <c r="A293" s="889" t="s">
        <v>1449</v>
      </c>
      <c r="B293" s="893" t="s">
        <v>1450</v>
      </c>
    </row>
    <row r="294" spans="1:6" ht="102">
      <c r="A294" s="889"/>
      <c r="B294" s="893" t="s">
        <v>1451</v>
      </c>
    </row>
    <row r="295" spans="1:6">
      <c r="A295" s="889"/>
      <c r="B295" s="893"/>
      <c r="C295" s="891" t="s">
        <v>114</v>
      </c>
      <c r="D295" s="892">
        <v>11</v>
      </c>
      <c r="E295" s="1163"/>
      <c r="F295" s="1115">
        <f>$D295*E295</f>
        <v>0</v>
      </c>
    </row>
    <row r="296" spans="1:6">
      <c r="A296" s="889"/>
      <c r="B296" s="741"/>
    </row>
    <row r="297" spans="1:6">
      <c r="A297" s="889" t="s">
        <v>1452</v>
      </c>
      <c r="B297" s="893" t="s">
        <v>1453</v>
      </c>
    </row>
    <row r="298" spans="1:6" ht="102">
      <c r="A298" s="889"/>
      <c r="B298" s="929" t="s">
        <v>1454</v>
      </c>
    </row>
    <row r="299" spans="1:6" s="485" customFormat="1">
      <c r="A299" s="889"/>
      <c r="B299" s="929"/>
      <c r="C299" s="891" t="s">
        <v>114</v>
      </c>
      <c r="D299" s="892">
        <v>7</v>
      </c>
      <c r="E299" s="1163"/>
      <c r="F299" s="1115">
        <f>$D299*E299</f>
        <v>0</v>
      </c>
    </row>
    <row r="300" spans="1:6">
      <c r="A300" s="889"/>
      <c r="B300" s="923"/>
    </row>
    <row r="301" spans="1:6">
      <c r="A301" s="889" t="s">
        <v>1455</v>
      </c>
      <c r="B301" s="893" t="s">
        <v>1456</v>
      </c>
    </row>
    <row r="302" spans="1:6" ht="102">
      <c r="A302" s="889"/>
      <c r="B302" s="929" t="s">
        <v>1457</v>
      </c>
    </row>
    <row r="303" spans="1:6" s="485" customFormat="1">
      <c r="A303" s="889"/>
      <c r="B303" s="893"/>
      <c r="C303" s="891" t="s">
        <v>114</v>
      </c>
      <c r="D303" s="892">
        <v>4</v>
      </c>
      <c r="E303" s="1163"/>
      <c r="F303" s="1115">
        <f>$D303*E303</f>
        <v>0</v>
      </c>
    </row>
    <row r="304" spans="1:6" s="369" customFormat="1" ht="14.25">
      <c r="A304" s="812"/>
      <c r="B304" s="741"/>
      <c r="C304" s="741"/>
      <c r="D304" s="930"/>
      <c r="E304" s="1172"/>
      <c r="F304" s="1148"/>
    </row>
    <row r="305" spans="1:6">
      <c r="A305" s="889" t="s">
        <v>1458</v>
      </c>
      <c r="B305" s="893" t="s">
        <v>1462</v>
      </c>
    </row>
    <row r="306" spans="1:6" s="370" customFormat="1" ht="280.5">
      <c r="A306" s="889"/>
      <c r="B306" s="893" t="s">
        <v>1463</v>
      </c>
      <c r="C306" s="891"/>
      <c r="D306" s="892"/>
      <c r="E306" s="1161"/>
      <c r="F306" s="1149"/>
    </row>
    <row r="307" spans="1:6" s="369" customFormat="1" ht="14.25">
      <c r="A307" s="889" t="s">
        <v>1459</v>
      </c>
      <c r="B307" s="741" t="s">
        <v>2023</v>
      </c>
      <c r="C307" s="891" t="s">
        <v>114</v>
      </c>
      <c r="D307" s="892">
        <v>7</v>
      </c>
      <c r="E307" s="1163"/>
      <c r="F307" s="1115">
        <f>$D307*E307</f>
        <v>0</v>
      </c>
    </row>
    <row r="308" spans="1:6" s="369" customFormat="1" ht="14.25">
      <c r="A308" s="932"/>
      <c r="B308" s="741"/>
      <c r="C308" s="931"/>
      <c r="D308" s="892"/>
      <c r="E308" s="933"/>
      <c r="F308" s="1148"/>
    </row>
    <row r="309" spans="1:6" s="369" customFormat="1" ht="25.5">
      <c r="A309" s="889" t="s">
        <v>1460</v>
      </c>
      <c r="B309" s="741" t="s">
        <v>2024</v>
      </c>
      <c r="C309" s="891" t="s">
        <v>114</v>
      </c>
      <c r="D309" s="892">
        <v>7</v>
      </c>
      <c r="E309" s="1163"/>
      <c r="F309" s="1115">
        <f>$D309*E309</f>
        <v>0</v>
      </c>
    </row>
    <row r="310" spans="1:6">
      <c r="A310" s="889"/>
      <c r="B310" s="893"/>
    </row>
    <row r="311" spans="1:6">
      <c r="A311" s="889" t="s">
        <v>1461</v>
      </c>
      <c r="B311" s="893" t="s">
        <v>1465</v>
      </c>
    </row>
    <row r="312" spans="1:6" ht="76.5">
      <c r="A312" s="889"/>
      <c r="B312" s="893" t="s">
        <v>1466</v>
      </c>
    </row>
    <row r="313" spans="1:6" ht="140.25">
      <c r="A313" s="889"/>
      <c r="B313" s="893" t="s">
        <v>1467</v>
      </c>
    </row>
    <row r="314" spans="1:6" ht="124.5" customHeight="1">
      <c r="A314" s="889"/>
      <c r="B314" s="896" t="s">
        <v>2048</v>
      </c>
    </row>
    <row r="315" spans="1:6" ht="45.75" customHeight="1">
      <c r="A315" s="889"/>
      <c r="B315" s="893" t="s">
        <v>1468</v>
      </c>
    </row>
    <row r="316" spans="1:6" ht="20.25" customHeight="1">
      <c r="A316" s="889"/>
      <c r="B316" s="923" t="s">
        <v>2044</v>
      </c>
      <c r="C316" s="891" t="s">
        <v>727</v>
      </c>
      <c r="D316" s="892">
        <v>1</v>
      </c>
      <c r="E316" s="1163"/>
      <c r="F316" s="1115">
        <f>$D316*E316</f>
        <v>0</v>
      </c>
    </row>
    <row r="317" spans="1:6" ht="18.75" customHeight="1">
      <c r="A317" s="889"/>
      <c r="B317" s="923"/>
    </row>
    <row r="318" spans="1:6">
      <c r="A318" s="889"/>
      <c r="B318" s="893"/>
    </row>
    <row r="319" spans="1:6">
      <c r="A319" s="889" t="s">
        <v>1464</v>
      </c>
      <c r="B319" s="893" t="s">
        <v>1469</v>
      </c>
    </row>
    <row r="320" spans="1:6" ht="248.25" customHeight="1">
      <c r="A320" s="889"/>
      <c r="B320" s="893" t="s">
        <v>2027</v>
      </c>
    </row>
    <row r="321" spans="1:6" ht="190.5" customHeight="1">
      <c r="A321" s="889"/>
      <c r="B321" s="893" t="s">
        <v>2049</v>
      </c>
    </row>
    <row r="322" spans="1:6" ht="120.75" customHeight="1">
      <c r="A322" s="889"/>
      <c r="B322" s="893" t="s">
        <v>1470</v>
      </c>
    </row>
    <row r="323" spans="1:6" s="484" customFormat="1">
      <c r="A323" s="889" t="s">
        <v>2045</v>
      </c>
      <c r="B323" s="923" t="s">
        <v>2025</v>
      </c>
      <c r="C323" s="891" t="s">
        <v>727</v>
      </c>
      <c r="D323" s="892">
        <v>1</v>
      </c>
      <c r="E323" s="1163"/>
      <c r="F323" s="1115">
        <f>$D323*E323</f>
        <v>0</v>
      </c>
    </row>
    <row r="324" spans="1:6" ht="18.75" customHeight="1">
      <c r="A324" s="889"/>
      <c r="B324" s="923" t="s">
        <v>2026</v>
      </c>
    </row>
    <row r="325" spans="1:6" s="484" customFormat="1" ht="183" customHeight="1">
      <c r="A325" s="889" t="s">
        <v>2046</v>
      </c>
      <c r="B325" s="923" t="s">
        <v>1471</v>
      </c>
      <c r="C325" s="891" t="s">
        <v>28</v>
      </c>
      <c r="D325" s="892">
        <v>250</v>
      </c>
      <c r="E325" s="1163"/>
      <c r="F325" s="1115">
        <f>$D325*E325</f>
        <v>0</v>
      </c>
    </row>
    <row r="326" spans="1:6">
      <c r="A326" s="889"/>
      <c r="B326" s="890"/>
    </row>
    <row r="327" spans="1:6">
      <c r="A327" s="925" t="s">
        <v>1409</v>
      </c>
      <c r="B327" s="926" t="s">
        <v>1472</v>
      </c>
      <c r="C327" s="901"/>
      <c r="D327" s="902"/>
      <c r="E327" s="1165"/>
      <c r="F327" s="1141">
        <f>SUM(F252:F326)</f>
        <v>0</v>
      </c>
    </row>
    <row r="328" spans="1:6">
      <c r="A328" s="891"/>
      <c r="B328" s="903"/>
    </row>
    <row r="329" spans="1:6" ht="15">
      <c r="B329" s="927"/>
      <c r="C329" s="928"/>
      <c r="E329" s="1160"/>
      <c r="F329" s="1147"/>
    </row>
    <row r="330" spans="1:6" s="368" customFormat="1" ht="15.75">
      <c r="A330" s="918" t="s">
        <v>1473</v>
      </c>
      <c r="B330" s="886" t="s">
        <v>1474</v>
      </c>
      <c r="C330" s="887"/>
      <c r="D330" s="919"/>
      <c r="E330" s="1171"/>
      <c r="F330" s="1146"/>
    </row>
    <row r="331" spans="1:6" s="368" customFormat="1" ht="38.25">
      <c r="A331" s="918"/>
      <c r="B331" s="920" t="s">
        <v>1343</v>
      </c>
      <c r="C331" s="887"/>
      <c r="D331" s="919"/>
      <c r="E331" s="1171"/>
      <c r="F331" s="1146"/>
    </row>
    <row r="332" spans="1:6">
      <c r="A332" s="889"/>
      <c r="B332" s="896"/>
    </row>
    <row r="333" spans="1:6">
      <c r="A333" s="889" t="s">
        <v>1475</v>
      </c>
      <c r="B333" s="890" t="s">
        <v>1374</v>
      </c>
    </row>
    <row r="334" spans="1:6" ht="216.75">
      <c r="A334" s="889"/>
      <c r="B334" s="893" t="s">
        <v>1375</v>
      </c>
    </row>
    <row r="335" spans="1:6" ht="42" customHeight="1">
      <c r="A335" s="889" t="s">
        <v>1376</v>
      </c>
      <c r="B335" s="893" t="s">
        <v>1377</v>
      </c>
    </row>
    <row r="336" spans="1:6" ht="51">
      <c r="A336" s="889"/>
      <c r="B336" s="893" t="s">
        <v>1378</v>
      </c>
    </row>
    <row r="337" spans="1:6">
      <c r="A337" s="889"/>
      <c r="B337" s="923" t="s">
        <v>2028</v>
      </c>
    </row>
    <row r="338" spans="1:6" ht="15" customHeight="1">
      <c r="A338" s="889"/>
      <c r="B338" s="923"/>
    </row>
    <row r="339" spans="1:6">
      <c r="A339" s="889"/>
      <c r="B339" s="893" t="s">
        <v>1381</v>
      </c>
    </row>
    <row r="340" spans="1:6">
      <c r="A340" s="889" t="s">
        <v>1476</v>
      </c>
      <c r="B340" s="896" t="s">
        <v>1385</v>
      </c>
      <c r="C340" s="891" t="s">
        <v>155</v>
      </c>
      <c r="D340" s="892">
        <v>6</v>
      </c>
      <c r="E340" s="1163"/>
      <c r="F340" s="1115">
        <f>$D340*E340</f>
        <v>0</v>
      </c>
    </row>
    <row r="341" spans="1:6">
      <c r="A341" s="889" t="s">
        <v>1477</v>
      </c>
      <c r="B341" s="896" t="s">
        <v>1387</v>
      </c>
      <c r="C341" s="891" t="s">
        <v>155</v>
      </c>
      <c r="D341" s="892">
        <v>14</v>
      </c>
      <c r="E341" s="1163"/>
      <c r="F341" s="1115">
        <f>$D341*E341</f>
        <v>0</v>
      </c>
    </row>
    <row r="342" spans="1:6">
      <c r="A342" s="889"/>
      <c r="B342" s="896"/>
    </row>
    <row r="343" spans="1:6">
      <c r="A343" s="889" t="s">
        <v>1478</v>
      </c>
      <c r="B343" s="893" t="s">
        <v>1479</v>
      </c>
    </row>
    <row r="344" spans="1:6" ht="76.5">
      <c r="A344" s="889"/>
      <c r="B344" s="893" t="s">
        <v>1480</v>
      </c>
    </row>
    <row r="345" spans="1:6" ht="51">
      <c r="A345" s="889"/>
      <c r="B345" s="893" t="s">
        <v>1378</v>
      </c>
    </row>
    <row r="346" spans="1:6">
      <c r="A346" s="889"/>
      <c r="B346" s="896" t="s">
        <v>1481</v>
      </c>
    </row>
    <row r="347" spans="1:6" s="484" customFormat="1">
      <c r="A347" s="889"/>
      <c r="B347" s="741" t="s">
        <v>1482</v>
      </c>
      <c r="C347" s="891" t="s">
        <v>155</v>
      </c>
      <c r="D347" s="892">
        <v>5</v>
      </c>
      <c r="E347" s="1163"/>
      <c r="F347" s="1115">
        <f>$D347*E347</f>
        <v>0</v>
      </c>
    </row>
    <row r="348" spans="1:6">
      <c r="A348" s="889"/>
      <c r="B348" s="896"/>
    </row>
    <row r="349" spans="1:6">
      <c r="A349" s="889" t="s">
        <v>1483</v>
      </c>
      <c r="B349" s="893" t="s">
        <v>1484</v>
      </c>
    </row>
    <row r="350" spans="1:6" ht="89.25">
      <c r="A350" s="889"/>
      <c r="B350" s="893" t="s">
        <v>1485</v>
      </c>
    </row>
    <row r="351" spans="1:6" ht="51">
      <c r="A351" s="889"/>
      <c r="B351" s="893" t="s">
        <v>1378</v>
      </c>
    </row>
    <row r="352" spans="1:6" ht="21" customHeight="1">
      <c r="A352" s="889"/>
      <c r="B352" s="923" t="s">
        <v>2029</v>
      </c>
    </row>
    <row r="353" spans="1:6">
      <c r="A353" s="889"/>
      <c r="B353" s="896" t="s">
        <v>1486</v>
      </c>
    </row>
    <row r="354" spans="1:6" s="484" customFormat="1">
      <c r="A354" s="889" t="s">
        <v>1487</v>
      </c>
      <c r="B354" s="741" t="s">
        <v>1488</v>
      </c>
      <c r="C354" s="891" t="s">
        <v>155</v>
      </c>
      <c r="D354" s="892">
        <v>143</v>
      </c>
      <c r="E354" s="1163"/>
      <c r="F354" s="1115">
        <f>$D354*E354</f>
        <v>0</v>
      </c>
    </row>
    <row r="355" spans="1:6" s="484" customFormat="1">
      <c r="A355" s="889" t="s">
        <v>1489</v>
      </c>
      <c r="B355" s="741" t="s">
        <v>1490</v>
      </c>
      <c r="C355" s="891" t="s">
        <v>155</v>
      </c>
      <c r="D355" s="892">
        <v>69</v>
      </c>
      <c r="E355" s="1163"/>
      <c r="F355" s="1115">
        <f>$D355*E355</f>
        <v>0</v>
      </c>
    </row>
    <row r="356" spans="1:6" s="484" customFormat="1">
      <c r="A356" s="889" t="s">
        <v>1491</v>
      </c>
      <c r="B356" s="741" t="s">
        <v>1492</v>
      </c>
      <c r="C356" s="891" t="s">
        <v>155</v>
      </c>
      <c r="D356" s="892">
        <v>56</v>
      </c>
      <c r="E356" s="1163"/>
      <c r="F356" s="1115">
        <f>$D356*E356</f>
        <v>0</v>
      </c>
    </row>
    <row r="357" spans="1:6" s="485" customFormat="1">
      <c r="A357" s="889" t="s">
        <v>1493</v>
      </c>
      <c r="B357" s="741" t="s">
        <v>1494</v>
      </c>
      <c r="C357" s="891" t="s">
        <v>155</v>
      </c>
      <c r="D357" s="892">
        <v>53</v>
      </c>
      <c r="E357" s="1163"/>
      <c r="F357" s="1115">
        <f>$D357*E357</f>
        <v>0</v>
      </c>
    </row>
    <row r="358" spans="1:6">
      <c r="A358" s="889"/>
      <c r="B358" s="741"/>
    </row>
    <row r="359" spans="1:6">
      <c r="A359" s="889" t="s">
        <v>1495</v>
      </c>
      <c r="B359" s="893" t="s">
        <v>1496</v>
      </c>
    </row>
    <row r="360" spans="1:6" ht="58.5" customHeight="1">
      <c r="A360" s="889"/>
      <c r="B360" s="893" t="s">
        <v>1497</v>
      </c>
    </row>
    <row r="361" spans="1:6" ht="18" customHeight="1">
      <c r="A361" s="889"/>
      <c r="B361" s="896" t="s">
        <v>1498</v>
      </c>
    </row>
    <row r="362" spans="1:6" s="484" customFormat="1">
      <c r="A362" s="889" t="s">
        <v>1495</v>
      </c>
      <c r="B362" s="896" t="s">
        <v>1499</v>
      </c>
      <c r="C362" s="891" t="s">
        <v>114</v>
      </c>
      <c r="D362" s="892">
        <v>4</v>
      </c>
      <c r="E362" s="1163"/>
      <c r="F362" s="1115">
        <f>$D362*E362</f>
        <v>0</v>
      </c>
    </row>
    <row r="363" spans="1:6" s="484" customFormat="1">
      <c r="A363" s="889" t="s">
        <v>1500</v>
      </c>
      <c r="B363" s="896" t="s">
        <v>1501</v>
      </c>
      <c r="C363" s="891" t="s">
        <v>114</v>
      </c>
      <c r="D363" s="892">
        <v>2</v>
      </c>
      <c r="E363" s="1163"/>
      <c r="F363" s="1115">
        <f>$D363*E363</f>
        <v>0</v>
      </c>
    </row>
    <row r="364" spans="1:6" s="484" customFormat="1">
      <c r="A364" s="889" t="s">
        <v>1502</v>
      </c>
      <c r="B364" s="896" t="s">
        <v>1503</v>
      </c>
      <c r="C364" s="891" t="s">
        <v>114</v>
      </c>
      <c r="D364" s="892">
        <v>3</v>
      </c>
      <c r="E364" s="1163"/>
      <c r="F364" s="1115">
        <f>$D364*E364</f>
        <v>0</v>
      </c>
    </row>
    <row r="365" spans="1:6" s="484" customFormat="1">
      <c r="A365" s="889" t="s">
        <v>1504</v>
      </c>
      <c r="B365" s="896" t="s">
        <v>1505</v>
      </c>
      <c r="C365" s="891" t="s">
        <v>114</v>
      </c>
      <c r="D365" s="892">
        <v>8</v>
      </c>
      <c r="E365" s="1163"/>
      <c r="F365" s="1115">
        <f>$D365*E365</f>
        <v>0</v>
      </c>
    </row>
    <row r="366" spans="1:6">
      <c r="A366" s="889"/>
      <c r="B366" s="896"/>
    </row>
    <row r="367" spans="1:6">
      <c r="A367" s="889" t="s">
        <v>1506</v>
      </c>
      <c r="B367" s="893" t="s">
        <v>1507</v>
      </c>
    </row>
    <row r="368" spans="1:6" ht="51">
      <c r="A368" s="889"/>
      <c r="B368" s="914" t="s">
        <v>1508</v>
      </c>
    </row>
    <row r="369" spans="1:6">
      <c r="A369" s="889"/>
      <c r="B369" s="896" t="s">
        <v>1498</v>
      </c>
    </row>
    <row r="370" spans="1:6" s="484" customFormat="1">
      <c r="A370" s="889"/>
      <c r="B370" s="896" t="s">
        <v>1499</v>
      </c>
      <c r="C370" s="891" t="s">
        <v>114</v>
      </c>
      <c r="D370" s="892">
        <v>18</v>
      </c>
      <c r="E370" s="1163"/>
      <c r="F370" s="1115">
        <f>$D370*E370</f>
        <v>0</v>
      </c>
    </row>
    <row r="371" spans="1:6">
      <c r="A371" s="889"/>
      <c r="B371" s="896"/>
    </row>
    <row r="372" spans="1:6">
      <c r="A372" s="889" t="s">
        <v>1509</v>
      </c>
      <c r="B372" s="893" t="s">
        <v>1510</v>
      </c>
    </row>
    <row r="373" spans="1:6" ht="51">
      <c r="A373" s="889"/>
      <c r="B373" s="893" t="s">
        <v>1511</v>
      </c>
    </row>
    <row r="374" spans="1:6">
      <c r="A374" s="889"/>
      <c r="B374" s="896" t="s">
        <v>1512</v>
      </c>
      <c r="C374" s="891" t="s">
        <v>114</v>
      </c>
      <c r="D374" s="892">
        <v>5</v>
      </c>
      <c r="E374" s="1163"/>
      <c r="F374" s="1115">
        <f>$D374*E374</f>
        <v>0</v>
      </c>
    </row>
    <row r="375" spans="1:6" ht="25.5">
      <c r="A375" s="889"/>
      <c r="B375" s="934" t="s">
        <v>1513</v>
      </c>
    </row>
    <row r="376" spans="1:6">
      <c r="A376" s="889"/>
      <c r="B376" s="896"/>
    </row>
    <row r="377" spans="1:6">
      <c r="A377" s="889" t="s">
        <v>1514</v>
      </c>
      <c r="B377" s="893" t="s">
        <v>1515</v>
      </c>
    </row>
    <row r="378" spans="1:6" ht="51">
      <c r="A378" s="889"/>
      <c r="B378" s="893" t="s">
        <v>1516</v>
      </c>
    </row>
    <row r="379" spans="1:6">
      <c r="A379" s="889"/>
      <c r="B379" s="893" t="s">
        <v>1517</v>
      </c>
      <c r="C379" s="891" t="s">
        <v>114</v>
      </c>
      <c r="D379" s="892">
        <v>1</v>
      </c>
      <c r="E379" s="1163"/>
      <c r="F379" s="1115">
        <f>$D379*E379</f>
        <v>0</v>
      </c>
    </row>
    <row r="380" spans="1:6">
      <c r="A380" s="889"/>
      <c r="B380" s="741" t="s">
        <v>1380</v>
      </c>
    </row>
    <row r="381" spans="1:6">
      <c r="A381" s="889"/>
      <c r="B381" s="741"/>
    </row>
    <row r="382" spans="1:6">
      <c r="A382" s="889" t="s">
        <v>1518</v>
      </c>
      <c r="B382" s="893" t="s">
        <v>1519</v>
      </c>
    </row>
    <row r="383" spans="1:6" ht="51">
      <c r="A383" s="889"/>
      <c r="B383" s="893" t="s">
        <v>1520</v>
      </c>
    </row>
    <row r="384" spans="1:6">
      <c r="A384" s="889"/>
      <c r="B384" s="896" t="s">
        <v>1521</v>
      </c>
      <c r="C384" s="891" t="s">
        <v>114</v>
      </c>
      <c r="D384" s="892">
        <v>1</v>
      </c>
      <c r="E384" s="1163"/>
      <c r="F384" s="1115">
        <f>$D384*E384</f>
        <v>0</v>
      </c>
    </row>
    <row r="385" spans="1:6">
      <c r="A385" s="889"/>
      <c r="B385" s="741" t="s">
        <v>1380</v>
      </c>
    </row>
    <row r="386" spans="1:6">
      <c r="A386" s="889"/>
      <c r="B386" s="896"/>
      <c r="D386" s="907"/>
      <c r="E386" s="1166"/>
      <c r="F386" s="1143"/>
    </row>
    <row r="387" spans="1:6">
      <c r="A387" s="889" t="s">
        <v>1522</v>
      </c>
      <c r="B387" s="893" t="s">
        <v>1523</v>
      </c>
      <c r="D387" s="907"/>
      <c r="E387" s="1166"/>
      <c r="F387" s="1143"/>
    </row>
    <row r="388" spans="1:6" ht="89.25">
      <c r="A388" s="889"/>
      <c r="B388" s="935" t="s">
        <v>1524</v>
      </c>
      <c r="D388" s="907"/>
      <c r="E388" s="1166"/>
      <c r="F388" s="1143"/>
    </row>
    <row r="389" spans="1:6">
      <c r="A389" s="889"/>
      <c r="B389" s="936" t="s">
        <v>1525</v>
      </c>
      <c r="C389" s="891" t="s">
        <v>727</v>
      </c>
      <c r="D389" s="907">
        <v>1</v>
      </c>
      <c r="E389" s="1167"/>
      <c r="F389" s="1144">
        <f>$D389*E389</f>
        <v>0</v>
      </c>
    </row>
    <row r="390" spans="1:6">
      <c r="A390" s="889"/>
      <c r="B390" s="896"/>
    </row>
    <row r="391" spans="1:6">
      <c r="A391" s="889" t="s">
        <v>1526</v>
      </c>
      <c r="B391" s="893" t="s">
        <v>1527</v>
      </c>
    </row>
    <row r="392" spans="1:6" ht="89.25">
      <c r="A392" s="889"/>
      <c r="B392" s="937" t="s">
        <v>1528</v>
      </c>
    </row>
    <row r="393" spans="1:6" ht="25.5">
      <c r="A393" s="889"/>
      <c r="B393" s="914" t="s">
        <v>1529</v>
      </c>
      <c r="C393" s="891" t="s">
        <v>114</v>
      </c>
      <c r="D393" s="892">
        <v>2</v>
      </c>
      <c r="E393" s="1163"/>
      <c r="F393" s="1115">
        <f>$D393*E393</f>
        <v>0</v>
      </c>
    </row>
    <row r="394" spans="1:6">
      <c r="A394" s="889"/>
      <c r="B394" s="896"/>
    </row>
    <row r="395" spans="1:6">
      <c r="A395" s="889" t="s">
        <v>1530</v>
      </c>
      <c r="B395" s="893" t="s">
        <v>1531</v>
      </c>
    </row>
    <row r="396" spans="1:6" ht="63.75">
      <c r="A396" s="889"/>
      <c r="B396" s="893" t="s">
        <v>1532</v>
      </c>
    </row>
    <row r="397" spans="1:6">
      <c r="A397" s="889"/>
      <c r="B397" s="896" t="s">
        <v>1533</v>
      </c>
      <c r="C397" s="891" t="s">
        <v>114</v>
      </c>
      <c r="D397" s="892">
        <v>3</v>
      </c>
      <c r="E397" s="1163"/>
      <c r="F397" s="1115">
        <f>$D397*E397</f>
        <v>0</v>
      </c>
    </row>
    <row r="398" spans="1:6">
      <c r="A398" s="889"/>
      <c r="B398" s="890"/>
    </row>
    <row r="399" spans="1:6">
      <c r="A399" s="925" t="s">
        <v>1473</v>
      </c>
      <c r="B399" s="926" t="s">
        <v>1534</v>
      </c>
      <c r="C399" s="901"/>
      <c r="D399" s="902"/>
      <c r="E399" s="1165"/>
      <c r="F399" s="1141">
        <f>SUM(F334:F398)</f>
        <v>0</v>
      </c>
    </row>
    <row r="400" spans="1:6">
      <c r="A400" s="891"/>
      <c r="B400" s="903"/>
    </row>
    <row r="401" spans="1:6" ht="15">
      <c r="B401" s="927"/>
      <c r="C401" s="928"/>
      <c r="E401" s="1160"/>
      <c r="F401" s="1147"/>
    </row>
    <row r="402" spans="1:6" s="371" customFormat="1">
      <c r="A402" s="885" t="s">
        <v>1535</v>
      </c>
      <c r="B402" s="904" t="s">
        <v>1203</v>
      </c>
      <c r="C402" s="887"/>
      <c r="D402" s="919"/>
      <c r="E402" s="1160"/>
      <c r="F402" s="1147"/>
    </row>
    <row r="403" spans="1:6" s="368" customFormat="1" ht="38.25">
      <c r="A403" s="918"/>
      <c r="B403" s="920" t="s">
        <v>1343</v>
      </c>
      <c r="C403" s="887"/>
      <c r="D403" s="919"/>
      <c r="E403" s="1171"/>
      <c r="F403" s="1146"/>
    </row>
    <row r="404" spans="1:6" s="371" customFormat="1">
      <c r="A404" s="885"/>
      <c r="B404" s="904"/>
      <c r="C404" s="887"/>
      <c r="D404" s="919"/>
      <c r="E404" s="1160"/>
      <c r="F404" s="1147"/>
    </row>
    <row r="405" spans="1:6">
      <c r="A405" s="889" t="s">
        <v>1536</v>
      </c>
      <c r="B405" s="890" t="s">
        <v>1412</v>
      </c>
    </row>
    <row r="406" spans="1:6" ht="127.5">
      <c r="A406" s="889"/>
      <c r="B406" s="893" t="s">
        <v>1537</v>
      </c>
    </row>
    <row r="407" spans="1:6" ht="114.75">
      <c r="A407" s="889"/>
      <c r="B407" s="893" t="s">
        <v>1538</v>
      </c>
    </row>
    <row r="408" spans="1:6" ht="89.25">
      <c r="A408" s="889"/>
      <c r="B408" s="893" t="s">
        <v>1539</v>
      </c>
    </row>
    <row r="409" spans="1:6">
      <c r="A409" s="889"/>
      <c r="B409" s="923" t="s">
        <v>2030</v>
      </c>
    </row>
    <row r="410" spans="1:6" s="484" customFormat="1">
      <c r="A410" s="889" t="s">
        <v>1540</v>
      </c>
      <c r="B410" s="741" t="s">
        <v>1541</v>
      </c>
      <c r="C410" s="891" t="s">
        <v>155</v>
      </c>
      <c r="D410" s="892">
        <v>17</v>
      </c>
      <c r="E410" s="1163"/>
      <c r="F410" s="1115">
        <f>$D410*E410</f>
        <v>0</v>
      </c>
    </row>
    <row r="411" spans="1:6" s="484" customFormat="1">
      <c r="A411" s="889" t="s">
        <v>1542</v>
      </c>
      <c r="B411" s="741" t="s">
        <v>1543</v>
      </c>
      <c r="C411" s="891" t="s">
        <v>155</v>
      </c>
      <c r="D411" s="892">
        <v>15</v>
      </c>
      <c r="E411" s="1163"/>
      <c r="F411" s="1115">
        <f>$D411*E411</f>
        <v>0</v>
      </c>
    </row>
    <row r="412" spans="1:6">
      <c r="A412" s="889"/>
      <c r="B412" s="896"/>
    </row>
    <row r="413" spans="1:6">
      <c r="A413" s="889" t="s">
        <v>1544</v>
      </c>
      <c r="B413" s="890" t="s">
        <v>1545</v>
      </c>
    </row>
    <row r="414" spans="1:6" ht="140.25">
      <c r="A414" s="889"/>
      <c r="B414" s="893" t="s">
        <v>1546</v>
      </c>
    </row>
    <row r="415" spans="1:6" ht="15.75" customHeight="1">
      <c r="A415" s="889"/>
      <c r="B415" s="923" t="s">
        <v>2031</v>
      </c>
    </row>
    <row r="416" spans="1:6">
      <c r="A416" s="889"/>
      <c r="B416" s="741" t="s">
        <v>1541</v>
      </c>
      <c r="C416" s="891" t="s">
        <v>155</v>
      </c>
      <c r="D416" s="892">
        <v>20</v>
      </c>
      <c r="E416" s="1163"/>
      <c r="F416" s="1115">
        <f>$D416*E416</f>
        <v>0</v>
      </c>
    </row>
    <row r="417" spans="1:6">
      <c r="A417" s="889"/>
      <c r="B417" s="896"/>
    </row>
    <row r="418" spans="1:6">
      <c r="A418" s="889" t="s">
        <v>1547</v>
      </c>
      <c r="B418" s="890" t="s">
        <v>1548</v>
      </c>
    </row>
    <row r="419" spans="1:6" ht="191.25">
      <c r="A419" s="889"/>
      <c r="B419" s="893" t="s">
        <v>1549</v>
      </c>
    </row>
    <row r="420" spans="1:6">
      <c r="A420" s="889"/>
      <c r="B420" s="923" t="s">
        <v>2032</v>
      </c>
    </row>
    <row r="421" spans="1:6" s="485" customFormat="1">
      <c r="A421" s="889" t="s">
        <v>1550</v>
      </c>
      <c r="B421" s="741" t="s">
        <v>1551</v>
      </c>
      <c r="C421" s="891" t="s">
        <v>155</v>
      </c>
      <c r="D421" s="892">
        <v>5</v>
      </c>
      <c r="E421" s="1163"/>
      <c r="F421" s="1115">
        <f>$D421*E421</f>
        <v>0</v>
      </c>
    </row>
    <row r="422" spans="1:6" s="485" customFormat="1">
      <c r="A422" s="889" t="s">
        <v>1552</v>
      </c>
      <c r="B422" s="741" t="s">
        <v>1553</v>
      </c>
      <c r="C422" s="891" t="s">
        <v>155</v>
      </c>
      <c r="D422" s="892">
        <v>41</v>
      </c>
      <c r="E422" s="1163"/>
      <c r="F422" s="1115">
        <f>$D422*E422</f>
        <v>0</v>
      </c>
    </row>
    <row r="423" spans="1:6" s="485" customFormat="1">
      <c r="A423" s="889" t="s">
        <v>1554</v>
      </c>
      <c r="B423" s="741" t="s">
        <v>1555</v>
      </c>
      <c r="C423" s="891" t="s">
        <v>155</v>
      </c>
      <c r="D423" s="892">
        <v>8</v>
      </c>
      <c r="E423" s="1163"/>
      <c r="F423" s="1115">
        <f>$D423*E423</f>
        <v>0</v>
      </c>
    </row>
    <row r="424" spans="1:6" s="485" customFormat="1">
      <c r="A424" s="889" t="s">
        <v>1556</v>
      </c>
      <c r="B424" s="741" t="s">
        <v>1541</v>
      </c>
      <c r="C424" s="891" t="s">
        <v>155</v>
      </c>
      <c r="D424" s="892">
        <v>12</v>
      </c>
      <c r="E424" s="1163"/>
      <c r="F424" s="1115">
        <f>$D424*E424</f>
        <v>0</v>
      </c>
    </row>
    <row r="425" spans="1:6">
      <c r="A425" s="889"/>
      <c r="B425" s="896"/>
    </row>
    <row r="426" spans="1:6">
      <c r="A426" s="889" t="s">
        <v>1557</v>
      </c>
      <c r="B426" s="890" t="s">
        <v>1558</v>
      </c>
    </row>
    <row r="427" spans="1:6" ht="114.75">
      <c r="A427" s="889"/>
      <c r="B427" s="893" t="s">
        <v>1559</v>
      </c>
      <c r="D427" s="892" t="s">
        <v>1376</v>
      </c>
    </row>
    <row r="428" spans="1:6" s="484" customFormat="1">
      <c r="A428" s="889"/>
      <c r="B428" s="741" t="s">
        <v>1560</v>
      </c>
      <c r="C428" s="891" t="s">
        <v>155</v>
      </c>
      <c r="D428" s="892">
        <v>20</v>
      </c>
      <c r="E428" s="1163"/>
      <c r="F428" s="1115">
        <f>$D428*E428</f>
        <v>0</v>
      </c>
    </row>
    <row r="429" spans="1:6">
      <c r="A429" s="905"/>
      <c r="B429" s="938"/>
      <c r="C429" s="905"/>
      <c r="D429" s="879"/>
      <c r="E429" s="1159"/>
      <c r="F429" s="1142"/>
    </row>
    <row r="430" spans="1:6">
      <c r="A430" s="889" t="s">
        <v>1561</v>
      </c>
      <c r="B430" s="890" t="s">
        <v>1562</v>
      </c>
    </row>
    <row r="431" spans="1:6" ht="63.75">
      <c r="A431" s="889"/>
      <c r="B431" s="893" t="s">
        <v>1563</v>
      </c>
    </row>
    <row r="432" spans="1:6">
      <c r="A432" s="889"/>
      <c r="B432" s="923" t="s">
        <v>1562</v>
      </c>
    </row>
    <row r="433" spans="1:6" s="484" customFormat="1">
      <c r="A433" s="889"/>
      <c r="B433" s="741" t="s">
        <v>1541</v>
      </c>
      <c r="C433" s="891" t="s">
        <v>114</v>
      </c>
      <c r="D433" s="892">
        <v>3</v>
      </c>
      <c r="E433" s="1163"/>
      <c r="F433" s="1115">
        <f>$D433*E433</f>
        <v>0</v>
      </c>
    </row>
    <row r="434" spans="1:6">
      <c r="A434" s="889"/>
      <c r="B434" s="741"/>
    </row>
    <row r="435" spans="1:6">
      <c r="A435" s="889" t="s">
        <v>1564</v>
      </c>
      <c r="B435" s="890" t="s">
        <v>1510</v>
      </c>
    </row>
    <row r="436" spans="1:6" ht="51">
      <c r="A436" s="889"/>
      <c r="B436" s="893" t="s">
        <v>1565</v>
      </c>
    </row>
    <row r="437" spans="1:6">
      <c r="A437" s="889"/>
      <c r="B437" s="896" t="s">
        <v>1512</v>
      </c>
      <c r="C437" s="891" t="s">
        <v>114</v>
      </c>
      <c r="D437" s="892">
        <v>3</v>
      </c>
      <c r="E437" s="1163"/>
      <c r="F437" s="1115">
        <f>$D437*E437</f>
        <v>0</v>
      </c>
    </row>
    <row r="438" spans="1:6" ht="25.5">
      <c r="A438" s="889"/>
      <c r="B438" s="934" t="s">
        <v>1513</v>
      </c>
    </row>
    <row r="439" spans="1:6">
      <c r="A439" s="889"/>
      <c r="B439" s="939"/>
    </row>
    <row r="440" spans="1:6">
      <c r="A440" s="889" t="s">
        <v>1566</v>
      </c>
      <c r="B440" s="890" t="s">
        <v>1567</v>
      </c>
    </row>
    <row r="441" spans="1:6" ht="102">
      <c r="A441" s="889"/>
      <c r="B441" s="893" t="s">
        <v>1568</v>
      </c>
    </row>
    <row r="442" spans="1:6">
      <c r="A442" s="889"/>
      <c r="B442" s="741" t="s">
        <v>1541</v>
      </c>
      <c r="C442" s="891" t="s">
        <v>727</v>
      </c>
      <c r="D442" s="892">
        <v>3</v>
      </c>
      <c r="E442" s="1163"/>
      <c r="F442" s="1115">
        <f>$D442*E442</f>
        <v>0</v>
      </c>
    </row>
    <row r="443" spans="1:6">
      <c r="A443" s="889"/>
      <c r="B443" s="939"/>
    </row>
    <row r="444" spans="1:6">
      <c r="A444" s="889" t="s">
        <v>1569</v>
      </c>
      <c r="B444" s="890" t="s">
        <v>1570</v>
      </c>
    </row>
    <row r="445" spans="1:6" ht="140.25">
      <c r="A445" s="889"/>
      <c r="B445" s="893" t="s">
        <v>1571</v>
      </c>
    </row>
    <row r="446" spans="1:6" s="485" customFormat="1">
      <c r="A446" s="889"/>
      <c r="B446" s="741" t="s">
        <v>1572</v>
      </c>
      <c r="C446" s="891" t="s">
        <v>114</v>
      </c>
      <c r="D446" s="892">
        <v>2</v>
      </c>
      <c r="E446" s="1163"/>
      <c r="F446" s="1115">
        <f>$D446*E446</f>
        <v>0</v>
      </c>
    </row>
    <row r="447" spans="1:6">
      <c r="A447" s="889"/>
      <c r="B447" s="741" t="s">
        <v>1380</v>
      </c>
    </row>
    <row r="448" spans="1:6">
      <c r="A448" s="889"/>
      <c r="B448" s="939"/>
    </row>
    <row r="449" spans="1:6">
      <c r="A449" s="889" t="s">
        <v>1573</v>
      </c>
      <c r="B449" s="890" t="s">
        <v>1574</v>
      </c>
    </row>
    <row r="450" spans="1:6" ht="178.5">
      <c r="A450" s="889"/>
      <c r="B450" s="893" t="s">
        <v>1575</v>
      </c>
    </row>
    <row r="451" spans="1:6" s="485" customFormat="1">
      <c r="A451" s="889"/>
      <c r="B451" s="741" t="s">
        <v>1576</v>
      </c>
      <c r="C451" s="891" t="s">
        <v>114</v>
      </c>
      <c r="D451" s="892">
        <v>4</v>
      </c>
      <c r="E451" s="1163"/>
      <c r="F451" s="1115">
        <f>$D451*E451</f>
        <v>0</v>
      </c>
    </row>
    <row r="452" spans="1:6">
      <c r="A452" s="889"/>
      <c r="B452" s="741" t="s">
        <v>1380</v>
      </c>
    </row>
    <row r="453" spans="1:6">
      <c r="A453" s="889"/>
      <c r="B453" s="939"/>
    </row>
    <row r="454" spans="1:6">
      <c r="A454" s="889" t="s">
        <v>1577</v>
      </c>
      <c r="B454" s="890" t="s">
        <v>1578</v>
      </c>
    </row>
    <row r="455" spans="1:6" ht="178.5">
      <c r="A455" s="889"/>
      <c r="B455" s="893" t="s">
        <v>1579</v>
      </c>
    </row>
    <row r="456" spans="1:6" s="485" customFormat="1">
      <c r="A456" s="889"/>
      <c r="B456" s="741" t="s">
        <v>1580</v>
      </c>
      <c r="C456" s="891" t="s">
        <v>114</v>
      </c>
      <c r="D456" s="892">
        <v>5</v>
      </c>
      <c r="E456" s="1163"/>
      <c r="F456" s="1115">
        <f>$D456*E456</f>
        <v>0</v>
      </c>
    </row>
    <row r="457" spans="1:6">
      <c r="A457" s="889"/>
      <c r="B457" s="741" t="s">
        <v>1380</v>
      </c>
    </row>
    <row r="458" spans="1:6">
      <c r="A458" s="889"/>
      <c r="B458" s="939"/>
    </row>
    <row r="459" spans="1:6">
      <c r="A459" s="889" t="s">
        <v>1581</v>
      </c>
      <c r="B459" s="890" t="s">
        <v>1582</v>
      </c>
    </row>
    <row r="460" spans="1:6" ht="63.75">
      <c r="A460" s="889"/>
      <c r="B460" s="893" t="s">
        <v>1583</v>
      </c>
    </row>
    <row r="461" spans="1:6" ht="25.5">
      <c r="A461" s="889"/>
      <c r="B461" s="741" t="s">
        <v>1584</v>
      </c>
      <c r="C461" s="891" t="s">
        <v>114</v>
      </c>
      <c r="D461" s="892">
        <v>2</v>
      </c>
      <c r="E461" s="1163"/>
      <c r="F461" s="1115">
        <f>$D461*E461</f>
        <v>0</v>
      </c>
    </row>
    <row r="462" spans="1:6">
      <c r="A462" s="889"/>
      <c r="B462" s="741" t="s">
        <v>1380</v>
      </c>
    </row>
    <row r="463" spans="1:6">
      <c r="A463" s="889"/>
      <c r="B463" s="896"/>
    </row>
    <row r="464" spans="1:6">
      <c r="A464" s="889" t="s">
        <v>1585</v>
      </c>
      <c r="B464" s="890" t="s">
        <v>1586</v>
      </c>
    </row>
    <row r="465" spans="1:6" ht="72" customHeight="1">
      <c r="A465" s="889"/>
      <c r="B465" s="893" t="s">
        <v>1587</v>
      </c>
      <c r="D465" s="892" t="s">
        <v>1376</v>
      </c>
    </row>
    <row r="466" spans="1:6" ht="25.5">
      <c r="A466" s="889"/>
      <c r="B466" s="934" t="s">
        <v>1588</v>
      </c>
    </row>
    <row r="467" spans="1:6" s="485" customFormat="1" ht="25.5">
      <c r="A467" s="889" t="s">
        <v>1589</v>
      </c>
      <c r="B467" s="741" t="s">
        <v>1590</v>
      </c>
      <c r="C467" s="891" t="s">
        <v>114</v>
      </c>
      <c r="D467" s="892">
        <v>9</v>
      </c>
      <c r="E467" s="1163"/>
      <c r="F467" s="1115">
        <f>$D467*E467</f>
        <v>0</v>
      </c>
    </row>
    <row r="468" spans="1:6" s="485" customFormat="1">
      <c r="A468" s="889"/>
      <c r="B468" s="741" t="s">
        <v>1380</v>
      </c>
      <c r="C468" s="891"/>
      <c r="D468" s="892"/>
      <c r="E468" s="1161"/>
      <c r="F468" s="1138"/>
    </row>
    <row r="469" spans="1:6" s="485" customFormat="1" ht="25.5">
      <c r="A469" s="889" t="s">
        <v>1591</v>
      </c>
      <c r="B469" s="741" t="s">
        <v>1592</v>
      </c>
      <c r="C469" s="891" t="s">
        <v>727</v>
      </c>
      <c r="D469" s="892">
        <v>9</v>
      </c>
      <c r="E469" s="1163"/>
      <c r="F469" s="1115">
        <f>$D469*E469</f>
        <v>0</v>
      </c>
    </row>
    <row r="470" spans="1:6">
      <c r="A470" s="889"/>
      <c r="B470" s="741"/>
    </row>
    <row r="471" spans="1:6">
      <c r="A471" s="889" t="s">
        <v>1593</v>
      </c>
      <c r="B471" s="893" t="s">
        <v>1531</v>
      </c>
    </row>
    <row r="472" spans="1:6" ht="89.25">
      <c r="A472" s="889"/>
      <c r="B472" s="893" t="s">
        <v>1594</v>
      </c>
    </row>
    <row r="473" spans="1:6">
      <c r="A473" s="889"/>
      <c r="B473" s="741"/>
      <c r="C473" s="891" t="s">
        <v>114</v>
      </c>
      <c r="D473" s="892">
        <v>6</v>
      </c>
      <c r="E473" s="1163"/>
      <c r="F473" s="1115">
        <f>$D473*E473</f>
        <v>0</v>
      </c>
    </row>
    <row r="474" spans="1:6">
      <c r="A474" s="889"/>
      <c r="B474" s="896"/>
    </row>
    <row r="475" spans="1:6">
      <c r="A475" s="925" t="s">
        <v>1535</v>
      </c>
      <c r="B475" s="940" t="s">
        <v>1595</v>
      </c>
      <c r="C475" s="901"/>
      <c r="D475" s="902"/>
      <c r="E475" s="1165"/>
      <c r="F475" s="1141">
        <f>SUM(F406:F474)</f>
        <v>0</v>
      </c>
    </row>
    <row r="476" spans="1:6">
      <c r="B476" s="896"/>
    </row>
    <row r="477" spans="1:6">
      <c r="B477" s="896"/>
    </row>
    <row r="478" spans="1:6">
      <c r="A478" s="885" t="s">
        <v>1596</v>
      </c>
      <c r="B478" s="941" t="s">
        <v>1205</v>
      </c>
      <c r="C478" s="887"/>
      <c r="D478" s="919"/>
      <c r="E478" s="1160"/>
    </row>
    <row r="479" spans="1:6">
      <c r="A479" s="885"/>
      <c r="B479" s="941"/>
      <c r="C479" s="887"/>
      <c r="D479" s="919"/>
      <c r="E479" s="1160"/>
    </row>
    <row r="480" spans="1:6">
      <c r="A480" s="885"/>
      <c r="B480" s="942" t="s">
        <v>588</v>
      </c>
      <c r="C480" s="887"/>
      <c r="D480" s="919"/>
      <c r="E480" s="1160"/>
    </row>
    <row r="481" spans="1:6">
      <c r="A481" s="905"/>
      <c r="B481" s="893" t="s">
        <v>2033</v>
      </c>
      <c r="C481" s="905"/>
      <c r="D481" s="879"/>
      <c r="E481" s="1159"/>
      <c r="F481" s="1142"/>
    </row>
    <row r="482" spans="1:6" s="110" customFormat="1" ht="25.5">
      <c r="A482" s="792"/>
      <c r="B482" s="943" t="s">
        <v>1597</v>
      </c>
      <c r="C482" s="922"/>
      <c r="D482" s="892"/>
      <c r="E482" s="1173"/>
      <c r="F482" s="1138"/>
    </row>
    <row r="483" spans="1:6">
      <c r="A483" s="905"/>
      <c r="B483" s="938"/>
      <c r="C483" s="905"/>
      <c r="E483" s="1159"/>
      <c r="F483" s="1142"/>
    </row>
    <row r="484" spans="1:6">
      <c r="A484" s="889" t="s">
        <v>1598</v>
      </c>
      <c r="B484" s="890" t="s">
        <v>1599</v>
      </c>
    </row>
    <row r="485" spans="1:6" s="110" customFormat="1" ht="51">
      <c r="A485" s="889"/>
      <c r="B485" s="741" t="s">
        <v>1600</v>
      </c>
      <c r="C485" s="922"/>
      <c r="D485" s="892"/>
      <c r="E485" s="1139"/>
      <c r="F485" s="1139"/>
    </row>
    <row r="486" spans="1:6" s="110" customFormat="1">
      <c r="A486" s="889"/>
      <c r="B486" s="943" t="s">
        <v>1601</v>
      </c>
      <c r="C486" s="922"/>
      <c r="D486" s="892"/>
      <c r="E486" s="1139"/>
      <c r="F486" s="1139"/>
    </row>
    <row r="487" spans="1:6" s="110" customFormat="1">
      <c r="A487" s="889" t="s">
        <v>1602</v>
      </c>
      <c r="B487" s="943" t="s">
        <v>1599</v>
      </c>
      <c r="C487" s="922" t="s">
        <v>1603</v>
      </c>
      <c r="D487" s="892">
        <v>7</v>
      </c>
      <c r="E487" s="1174"/>
      <c r="F487" s="1115">
        <f>$D487*E487</f>
        <v>0</v>
      </c>
    </row>
    <row r="488" spans="1:6" s="110" customFormat="1">
      <c r="A488" s="889" t="s">
        <v>1604</v>
      </c>
      <c r="B488" s="943" t="s">
        <v>1605</v>
      </c>
      <c r="C488" s="922" t="s">
        <v>1603</v>
      </c>
      <c r="D488" s="892">
        <v>7</v>
      </c>
      <c r="E488" s="1174"/>
      <c r="F488" s="1115">
        <f>$D488*E488</f>
        <v>0</v>
      </c>
    </row>
    <row r="489" spans="1:6" s="110" customFormat="1">
      <c r="A489" s="889" t="s">
        <v>1606</v>
      </c>
      <c r="B489" s="943" t="s">
        <v>1988</v>
      </c>
      <c r="C489" s="922" t="s">
        <v>114</v>
      </c>
      <c r="D489" s="892">
        <v>7</v>
      </c>
      <c r="E489" s="1174"/>
      <c r="F489" s="1115">
        <f>$D489*E489</f>
        <v>0</v>
      </c>
    </row>
    <row r="490" spans="1:6" s="110" customFormat="1">
      <c r="A490" s="889" t="s">
        <v>1607</v>
      </c>
      <c r="B490" s="943" t="s">
        <v>1608</v>
      </c>
      <c r="C490" s="922" t="s">
        <v>1603</v>
      </c>
      <c r="D490" s="892">
        <v>7</v>
      </c>
      <c r="E490" s="1174"/>
      <c r="F490" s="1115">
        <f>$D490*E490</f>
        <v>0</v>
      </c>
    </row>
    <row r="491" spans="1:6">
      <c r="A491" s="905"/>
      <c r="B491" s="938"/>
      <c r="C491" s="905"/>
      <c r="D491" s="879"/>
      <c r="E491" s="1159"/>
      <c r="F491" s="1142"/>
    </row>
    <row r="492" spans="1:6">
      <c r="A492" s="889" t="s">
        <v>1609</v>
      </c>
      <c r="B492" s="890" t="s">
        <v>1610</v>
      </c>
    </row>
    <row r="493" spans="1:6" s="110" customFormat="1" ht="63.75">
      <c r="A493" s="889"/>
      <c r="B493" s="741" t="s">
        <v>1611</v>
      </c>
      <c r="C493" s="922"/>
      <c r="D493" s="944"/>
      <c r="E493" s="1139"/>
      <c r="F493" s="1139"/>
    </row>
    <row r="494" spans="1:6" s="110" customFormat="1">
      <c r="A494" s="889"/>
      <c r="B494" s="741" t="s">
        <v>1612</v>
      </c>
      <c r="C494" s="922"/>
      <c r="D494" s="944"/>
      <c r="E494" s="1139"/>
      <c r="F494" s="1139"/>
    </row>
    <row r="495" spans="1:6" s="110" customFormat="1">
      <c r="A495" s="889"/>
      <c r="B495" s="943" t="s">
        <v>1601</v>
      </c>
      <c r="C495" s="922"/>
      <c r="D495" s="944"/>
      <c r="E495" s="1139"/>
      <c r="F495" s="1139"/>
    </row>
    <row r="496" spans="1:6" s="110" customFormat="1">
      <c r="A496" s="889" t="s">
        <v>1613</v>
      </c>
      <c r="B496" s="943" t="s">
        <v>1614</v>
      </c>
      <c r="C496" s="922" t="s">
        <v>1603</v>
      </c>
      <c r="D496" s="892">
        <v>7</v>
      </c>
      <c r="E496" s="1174"/>
      <c r="F496" s="1115">
        <f>$D496*E496</f>
        <v>0</v>
      </c>
    </row>
    <row r="497" spans="1:6" s="110" customFormat="1">
      <c r="A497" s="889" t="s">
        <v>1615</v>
      </c>
      <c r="B497" s="943" t="s">
        <v>1616</v>
      </c>
      <c r="C497" s="922" t="s">
        <v>1603</v>
      </c>
      <c r="D497" s="892">
        <v>7</v>
      </c>
      <c r="E497" s="1174"/>
      <c r="F497" s="1115">
        <f>$D497*E497</f>
        <v>0</v>
      </c>
    </row>
    <row r="498" spans="1:6" s="110" customFormat="1">
      <c r="A498" s="889" t="s">
        <v>1617</v>
      </c>
      <c r="B498" s="943" t="s">
        <v>1618</v>
      </c>
      <c r="C498" s="922" t="s">
        <v>114</v>
      </c>
      <c r="D498" s="892">
        <v>7</v>
      </c>
      <c r="E498" s="1174"/>
      <c r="F498" s="1115">
        <f>$D498*E498</f>
        <v>0</v>
      </c>
    </row>
    <row r="499" spans="1:6" s="110" customFormat="1">
      <c r="A499" s="889" t="s">
        <v>1619</v>
      </c>
      <c r="B499" s="943" t="s">
        <v>1620</v>
      </c>
      <c r="C499" s="922" t="s">
        <v>1603</v>
      </c>
      <c r="D499" s="892">
        <v>7</v>
      </c>
      <c r="E499" s="1174"/>
      <c r="F499" s="1115">
        <f>$D499*E499</f>
        <v>0</v>
      </c>
    </row>
    <row r="500" spans="1:6">
      <c r="A500" s="905"/>
      <c r="B500" s="938"/>
      <c r="C500" s="905"/>
      <c r="D500" s="879"/>
      <c r="E500" s="1159"/>
      <c r="F500" s="1142"/>
    </row>
    <row r="501" spans="1:6">
      <c r="A501" s="889" t="s">
        <v>1621</v>
      </c>
      <c r="B501" s="890" t="s">
        <v>1622</v>
      </c>
    </row>
    <row r="502" spans="1:6" s="110" customFormat="1" ht="51">
      <c r="A502" s="889"/>
      <c r="B502" s="741" t="s">
        <v>1987</v>
      </c>
      <c r="C502" s="922"/>
      <c r="D502" s="944"/>
      <c r="E502" s="1139"/>
      <c r="F502" s="1139"/>
    </row>
    <row r="503" spans="1:6" s="110" customFormat="1">
      <c r="A503" s="889"/>
      <c r="B503" s="741" t="s">
        <v>1623</v>
      </c>
      <c r="C503" s="922"/>
      <c r="D503" s="944"/>
      <c r="E503" s="1139"/>
      <c r="F503" s="1139"/>
    </row>
    <row r="504" spans="1:6" s="110" customFormat="1">
      <c r="A504" s="889"/>
      <c r="B504" s="943" t="s">
        <v>1601</v>
      </c>
      <c r="C504" s="922"/>
      <c r="D504" s="944"/>
      <c r="E504" s="1139"/>
      <c r="F504" s="1139"/>
    </row>
    <row r="505" spans="1:6" s="110" customFormat="1">
      <c r="A505" s="889" t="s">
        <v>1624</v>
      </c>
      <c r="B505" s="943" t="s">
        <v>1625</v>
      </c>
      <c r="C505" s="922" t="s">
        <v>1603</v>
      </c>
      <c r="D505" s="892">
        <v>4</v>
      </c>
      <c r="E505" s="1174"/>
      <c r="F505" s="1115">
        <f>$D505*E505</f>
        <v>0</v>
      </c>
    </row>
    <row r="506" spans="1:6" s="486" customFormat="1">
      <c r="A506" s="889" t="s">
        <v>1626</v>
      </c>
      <c r="B506" s="943" t="s">
        <v>1627</v>
      </c>
      <c r="C506" s="922" t="s">
        <v>114</v>
      </c>
      <c r="D506" s="892">
        <v>4</v>
      </c>
      <c r="E506" s="1174"/>
      <c r="F506" s="1115">
        <f>$D506*E506</f>
        <v>0</v>
      </c>
    </row>
    <row r="507" spans="1:6" s="110" customFormat="1" ht="13.5" customHeight="1">
      <c r="A507" s="889"/>
      <c r="B507" s="943"/>
      <c r="C507" s="922"/>
      <c r="D507" s="892"/>
      <c r="E507" s="1173"/>
      <c r="F507" s="1138"/>
    </row>
    <row r="508" spans="1:6">
      <c r="A508" s="889" t="s">
        <v>1628</v>
      </c>
      <c r="B508" s="890" t="s">
        <v>1629</v>
      </c>
    </row>
    <row r="509" spans="1:6" s="110" customFormat="1" ht="51">
      <c r="A509" s="889"/>
      <c r="B509" s="893" t="s">
        <v>1630</v>
      </c>
      <c r="C509" s="922"/>
      <c r="D509" s="892"/>
      <c r="E509" s="1139"/>
      <c r="F509" s="1139"/>
    </row>
    <row r="510" spans="1:6" s="110" customFormat="1">
      <c r="A510" s="889"/>
      <c r="B510" s="741" t="s">
        <v>1631</v>
      </c>
      <c r="C510" s="922"/>
      <c r="D510" s="892"/>
      <c r="E510" s="1139"/>
      <c r="F510" s="1139"/>
    </row>
    <row r="511" spans="1:6" s="110" customFormat="1">
      <c r="A511" s="889"/>
      <c r="B511" s="943" t="s">
        <v>1601</v>
      </c>
      <c r="C511" s="922"/>
      <c r="D511" s="892"/>
      <c r="E511" s="1139"/>
      <c r="F511" s="1139"/>
    </row>
    <row r="512" spans="1:6" s="110" customFormat="1">
      <c r="A512" s="889" t="s">
        <v>1632</v>
      </c>
      <c r="B512" s="943" t="s">
        <v>1629</v>
      </c>
      <c r="C512" s="922" t="s">
        <v>1603</v>
      </c>
      <c r="D512" s="892">
        <v>4</v>
      </c>
      <c r="E512" s="1174"/>
      <c r="F512" s="1115">
        <f>$D512*E512</f>
        <v>0</v>
      </c>
    </row>
    <row r="513" spans="1:6" s="110" customFormat="1">
      <c r="A513" s="889" t="s">
        <v>1633</v>
      </c>
      <c r="B513" s="943" t="s">
        <v>1634</v>
      </c>
      <c r="C513" s="922" t="s">
        <v>1603</v>
      </c>
      <c r="D513" s="892">
        <v>4</v>
      </c>
      <c r="E513" s="1174"/>
      <c r="F513" s="1115">
        <f>$D513*E513</f>
        <v>0</v>
      </c>
    </row>
    <row r="514" spans="1:6" s="110" customFormat="1">
      <c r="A514" s="889" t="s">
        <v>1635</v>
      </c>
      <c r="B514" s="943" t="s">
        <v>1636</v>
      </c>
      <c r="C514" s="922" t="s">
        <v>1603</v>
      </c>
      <c r="D514" s="892">
        <v>4</v>
      </c>
      <c r="E514" s="1174"/>
      <c r="F514" s="1115">
        <f>$D514*E514</f>
        <v>0</v>
      </c>
    </row>
    <row r="515" spans="1:6" s="110" customFormat="1">
      <c r="A515" s="889" t="s">
        <v>1637</v>
      </c>
      <c r="B515" s="943" t="s">
        <v>1638</v>
      </c>
      <c r="C515" s="922" t="s">
        <v>1603</v>
      </c>
      <c r="D515" s="892">
        <v>4</v>
      </c>
      <c r="E515" s="1174"/>
      <c r="F515" s="1115">
        <f>$D515*E515</f>
        <v>0</v>
      </c>
    </row>
    <row r="516" spans="1:6" s="110" customFormat="1" ht="14.25" customHeight="1">
      <c r="A516" s="792"/>
      <c r="B516" s="943"/>
      <c r="C516" s="922"/>
      <c r="D516" s="892"/>
      <c r="E516" s="1173"/>
      <c r="F516" s="1138"/>
    </row>
    <row r="517" spans="1:6">
      <c r="A517" s="889" t="s">
        <v>1639</v>
      </c>
      <c r="B517" s="890" t="s">
        <v>1640</v>
      </c>
    </row>
    <row r="518" spans="1:6" s="110" customFormat="1" ht="51">
      <c r="A518" s="889"/>
      <c r="B518" s="741" t="s">
        <v>1641</v>
      </c>
      <c r="C518" s="922"/>
      <c r="D518" s="892"/>
      <c r="E518" s="1173"/>
      <c r="F518" s="1138"/>
    </row>
    <row r="519" spans="1:6" s="110" customFormat="1">
      <c r="A519" s="792"/>
      <c r="B519" s="945" t="s">
        <v>1601</v>
      </c>
      <c r="C519" s="922"/>
      <c r="D519" s="892"/>
      <c r="E519" s="1173"/>
      <c r="F519" s="1138"/>
    </row>
    <row r="520" spans="1:6" s="486" customFormat="1">
      <c r="A520" s="889" t="s">
        <v>1642</v>
      </c>
      <c r="B520" s="943" t="s">
        <v>1640</v>
      </c>
      <c r="C520" s="922" t="s">
        <v>1603</v>
      </c>
      <c r="D520" s="892">
        <v>1</v>
      </c>
      <c r="E520" s="1174"/>
      <c r="F520" s="1115">
        <f>$D520*E520</f>
        <v>0</v>
      </c>
    </row>
    <row r="521" spans="1:6" s="110" customFormat="1">
      <c r="A521" s="889" t="s">
        <v>1643</v>
      </c>
      <c r="B521" s="943" t="s">
        <v>1644</v>
      </c>
      <c r="C521" s="922" t="s">
        <v>114</v>
      </c>
      <c r="D521" s="892">
        <v>1</v>
      </c>
      <c r="E521" s="1174"/>
      <c r="F521" s="1115">
        <f>$D521*E521</f>
        <v>0</v>
      </c>
    </row>
    <row r="522" spans="1:6" s="110" customFormat="1">
      <c r="A522" s="889" t="s">
        <v>1645</v>
      </c>
      <c r="B522" s="943" t="s">
        <v>1646</v>
      </c>
      <c r="C522" s="922" t="s">
        <v>1603</v>
      </c>
      <c r="D522" s="892">
        <v>1</v>
      </c>
      <c r="E522" s="1174"/>
      <c r="F522" s="1115">
        <f>$D522*E522</f>
        <v>0</v>
      </c>
    </row>
    <row r="523" spans="1:6" s="110" customFormat="1" ht="14.25" customHeight="1">
      <c r="A523" s="792"/>
      <c r="B523" s="943"/>
      <c r="C523" s="922"/>
      <c r="D523" s="892"/>
      <c r="E523" s="1173"/>
      <c r="F523" s="1138"/>
    </row>
    <row r="524" spans="1:6">
      <c r="A524" s="889" t="s">
        <v>1647</v>
      </c>
      <c r="B524" s="890" t="s">
        <v>1648</v>
      </c>
    </row>
    <row r="525" spans="1:6" s="110" customFormat="1" ht="51">
      <c r="A525" s="889"/>
      <c r="B525" s="741" t="s">
        <v>1649</v>
      </c>
      <c r="C525" s="922"/>
      <c r="D525" s="892"/>
      <c r="E525" s="1173"/>
      <c r="F525" s="1138"/>
    </row>
    <row r="526" spans="1:6" s="110" customFormat="1">
      <c r="A526" s="792"/>
      <c r="B526" s="945" t="s">
        <v>1601</v>
      </c>
      <c r="C526" s="922"/>
      <c r="D526" s="892"/>
      <c r="E526" s="1173"/>
      <c r="F526" s="1138"/>
    </row>
    <row r="527" spans="1:6" s="486" customFormat="1">
      <c r="A527" s="889" t="s">
        <v>1650</v>
      </c>
      <c r="B527" s="943" t="s">
        <v>1651</v>
      </c>
      <c r="C527" s="922" t="s">
        <v>1603</v>
      </c>
      <c r="D527" s="892">
        <v>1</v>
      </c>
      <c r="E527" s="1174"/>
      <c r="F527" s="1115">
        <f>$D527*E527</f>
        <v>0</v>
      </c>
    </row>
    <row r="528" spans="1:6" s="110" customFormat="1">
      <c r="A528" s="889" t="s">
        <v>1652</v>
      </c>
      <c r="B528" s="943" t="s">
        <v>1653</v>
      </c>
      <c r="C528" s="922" t="s">
        <v>114</v>
      </c>
      <c r="D528" s="892">
        <v>1</v>
      </c>
      <c r="E528" s="1174"/>
      <c r="F528" s="1115">
        <f>$D528*E528</f>
        <v>0</v>
      </c>
    </row>
    <row r="529" spans="1:6" s="110" customFormat="1">
      <c r="A529" s="889" t="s">
        <v>1654</v>
      </c>
      <c r="B529" s="943" t="s">
        <v>1655</v>
      </c>
      <c r="C529" s="922" t="s">
        <v>1603</v>
      </c>
      <c r="D529" s="892">
        <v>1</v>
      </c>
      <c r="E529" s="1174"/>
      <c r="F529" s="1115">
        <f>$D529*E529</f>
        <v>0</v>
      </c>
    </row>
    <row r="530" spans="1:6" s="110" customFormat="1">
      <c r="A530" s="792"/>
      <c r="B530" s="943"/>
      <c r="C530" s="922"/>
      <c r="D530" s="946"/>
      <c r="E530" s="1173"/>
      <c r="F530" s="1138"/>
    </row>
    <row r="531" spans="1:6">
      <c r="A531" s="899" t="s">
        <v>1596</v>
      </c>
      <c r="B531" s="900" t="s">
        <v>1656</v>
      </c>
      <c r="C531" s="901"/>
      <c r="D531" s="902"/>
      <c r="E531" s="1165"/>
      <c r="F531" s="1141">
        <f>SUM(F485:F530)</f>
        <v>0</v>
      </c>
    </row>
    <row r="532" spans="1:6">
      <c r="A532" s="889"/>
      <c r="B532" s="947"/>
    </row>
    <row r="533" spans="1:6">
      <c r="A533" s="889"/>
      <c r="B533" s="947"/>
    </row>
    <row r="534" spans="1:6" s="368" customFormat="1" ht="15.75">
      <c r="A534" s="918" t="s">
        <v>1657</v>
      </c>
      <c r="B534" s="904" t="s">
        <v>1658</v>
      </c>
      <c r="C534" s="948"/>
      <c r="D534" s="949"/>
      <c r="E534" s="1171"/>
      <c r="F534" s="1146"/>
    </row>
    <row r="535" spans="1:6">
      <c r="A535" s="889"/>
      <c r="B535" s="896"/>
    </row>
    <row r="536" spans="1:6" ht="25.5">
      <c r="A536" s="889" t="s">
        <v>1659</v>
      </c>
      <c r="B536" s="890" t="s">
        <v>1660</v>
      </c>
    </row>
    <row r="537" spans="1:6" ht="89.25">
      <c r="A537" s="889"/>
      <c r="B537" s="893" t="s">
        <v>1661</v>
      </c>
    </row>
    <row r="538" spans="1:6" s="485" customFormat="1">
      <c r="A538" s="889"/>
      <c r="B538" s="896" t="s">
        <v>1662</v>
      </c>
      <c r="C538" s="891" t="s">
        <v>727</v>
      </c>
      <c r="D538" s="892">
        <v>1</v>
      </c>
      <c r="E538" s="1163"/>
      <c r="F538" s="1115">
        <f>$D538*E538</f>
        <v>0</v>
      </c>
    </row>
    <row r="539" spans="1:6">
      <c r="A539" s="889"/>
      <c r="B539" s="950"/>
      <c r="C539" s="951"/>
      <c r="D539" s="951"/>
      <c r="E539" s="1150"/>
      <c r="F539" s="1150"/>
    </row>
    <row r="540" spans="1:6">
      <c r="A540" s="889" t="s">
        <v>1663</v>
      </c>
      <c r="B540" s="890" t="s">
        <v>1664</v>
      </c>
    </row>
    <row r="541" spans="1:6" ht="38.25">
      <c r="A541" s="889"/>
      <c r="B541" s="893" t="s">
        <v>1665</v>
      </c>
    </row>
    <row r="542" spans="1:6" s="484" customFormat="1">
      <c r="A542" s="889"/>
      <c r="B542" s="896" t="s">
        <v>1662</v>
      </c>
      <c r="C542" s="891" t="s">
        <v>727</v>
      </c>
      <c r="D542" s="892">
        <v>1</v>
      </c>
      <c r="E542" s="1163"/>
      <c r="F542" s="1115">
        <f>$D542*E542</f>
        <v>0</v>
      </c>
    </row>
    <row r="543" spans="1:6">
      <c r="A543" s="889"/>
      <c r="B543" s="896"/>
    </row>
    <row r="544" spans="1:6">
      <c r="A544" s="889" t="s">
        <v>1666</v>
      </c>
      <c r="B544" s="890" t="s">
        <v>1667</v>
      </c>
    </row>
    <row r="545" spans="1:6" ht="63.75">
      <c r="A545" s="889"/>
      <c r="B545" s="893" t="s">
        <v>1668</v>
      </c>
    </row>
    <row r="546" spans="1:6" s="484" customFormat="1">
      <c r="A546" s="889"/>
      <c r="B546" s="896" t="s">
        <v>1662</v>
      </c>
      <c r="C546" s="891" t="s">
        <v>727</v>
      </c>
      <c r="D546" s="892">
        <v>1</v>
      </c>
      <c r="E546" s="1163"/>
      <c r="F546" s="1115">
        <f>$D546*E546</f>
        <v>0</v>
      </c>
    </row>
    <row r="547" spans="1:6">
      <c r="A547" s="889"/>
      <c r="B547" s="896"/>
    </row>
    <row r="548" spans="1:6">
      <c r="A548" s="889" t="s">
        <v>1669</v>
      </c>
      <c r="B548" s="890" t="s">
        <v>1670</v>
      </c>
    </row>
    <row r="549" spans="1:6" ht="38.25">
      <c r="A549" s="889"/>
      <c r="B549" s="893" t="s">
        <v>1671</v>
      </c>
    </row>
    <row r="550" spans="1:6">
      <c r="A550" s="889"/>
      <c r="B550" s="896" t="s">
        <v>1662</v>
      </c>
      <c r="C550" s="922" t="s">
        <v>727</v>
      </c>
      <c r="D550" s="892">
        <v>1</v>
      </c>
      <c r="E550" s="1163"/>
      <c r="F550" s="1115">
        <f>$D550*E550</f>
        <v>0</v>
      </c>
    </row>
    <row r="551" spans="1:6">
      <c r="A551" s="889"/>
      <c r="B551" s="896"/>
    </row>
    <row r="552" spans="1:6" ht="25.5">
      <c r="A552" s="889" t="s">
        <v>1672</v>
      </c>
      <c r="B552" s="893" t="s">
        <v>1673</v>
      </c>
    </row>
    <row r="553" spans="1:6" ht="140.25">
      <c r="A553" s="889"/>
      <c r="B553" s="893" t="s">
        <v>1674</v>
      </c>
    </row>
    <row r="554" spans="1:6" s="484" customFormat="1">
      <c r="A554" s="889"/>
      <c r="B554" s="896" t="s">
        <v>1662</v>
      </c>
      <c r="C554" s="891" t="s">
        <v>727</v>
      </c>
      <c r="D554" s="892">
        <v>1</v>
      </c>
      <c r="E554" s="1163"/>
      <c r="F554" s="1115">
        <f>$D554*E554</f>
        <v>0</v>
      </c>
    </row>
    <row r="555" spans="1:6">
      <c r="A555" s="952"/>
      <c r="B555" s="938"/>
      <c r="C555" s="905"/>
      <c r="D555" s="879"/>
      <c r="E555" s="1159"/>
      <c r="F555" s="1142"/>
    </row>
    <row r="556" spans="1:6">
      <c r="A556" s="889" t="s">
        <v>1675</v>
      </c>
      <c r="B556" s="890" t="s">
        <v>1676</v>
      </c>
    </row>
    <row r="557" spans="1:6" ht="63.75">
      <c r="A557" s="889"/>
      <c r="B557" s="893" t="s">
        <v>1677</v>
      </c>
      <c r="C557" s="894"/>
      <c r="D557" s="895"/>
      <c r="E557" s="1162"/>
      <c r="F557" s="1139"/>
    </row>
    <row r="558" spans="1:6">
      <c r="A558" s="889"/>
      <c r="B558" s="893" t="s">
        <v>1662</v>
      </c>
      <c r="C558" s="891" t="s">
        <v>727</v>
      </c>
      <c r="D558" s="892">
        <v>1</v>
      </c>
      <c r="E558" s="1163"/>
      <c r="F558" s="1115">
        <f>$D558*E558</f>
        <v>0</v>
      </c>
    </row>
    <row r="559" spans="1:6">
      <c r="A559" s="889"/>
      <c r="B559" s="890"/>
    </row>
    <row r="560" spans="1:6">
      <c r="A560" s="925" t="s">
        <v>1657</v>
      </c>
      <c r="B560" s="926" t="s">
        <v>1678</v>
      </c>
      <c r="C560" s="901"/>
      <c r="D560" s="902"/>
      <c r="E560" s="1165"/>
      <c r="F560" s="1141">
        <f>SUM(F537:F559)</f>
        <v>0</v>
      </c>
    </row>
    <row r="561" spans="1:2">
      <c r="A561" s="889"/>
      <c r="B561" s="947"/>
    </row>
    <row r="562" spans="1:2">
      <c r="A562" s="889"/>
      <c r="B562" s="947"/>
    </row>
    <row r="563" spans="1:2">
      <c r="A563" s="891"/>
      <c r="B563" s="903"/>
    </row>
    <row r="564" spans="1:2">
      <c r="A564" s="889"/>
      <c r="B564" s="947"/>
    </row>
    <row r="566" spans="1:2">
      <c r="B566" s="953"/>
    </row>
  </sheetData>
  <protectedRanges>
    <protectedRange sqref="E69:F69 E436:F436 E549:F550 E404:F404 F81:F83 F85:F87 F89:F91 E95:F100 E125:F126 E137:F139 E342:F346 E192:F192 E180:F180 E184:F190 E194:F197 E199:F200 E537:F539 E541:F543 E545:F547 E530:F535 E431:F431 E74:F79 E236:F236 E398:F402 E441:F442 E174:F174 E439:F439 E463:F467 E469:F469 E211:F211 E376:F385 E223:F223 E176:F178 E113:F118 E120:F123 E286:F303 E474:F478 E141:F143 E274:F274 E390:F393 E182:F182 E102:F106 E108:F111 E213:F218 F93:F94 E225:F226 F144 E238:F248 E261:F269 E276:F284 E310:F330 E358:F370 E427:F429 E135:F135 E559:F564 E348:F353 E414:F417 E419:F425 E406:F412" name="Range1"/>
    <protectedRange sqref="E433:F434" name="Range1_1"/>
    <protectedRange sqref="E72:F73" name="Range1_2"/>
    <protectedRange sqref="E250:F250 E252:F259" name="Range1_8"/>
    <protectedRange sqref="E162:F169 E157:F160 E152:F155 E150:F150" name="Range1_9"/>
    <protectedRange sqref="E438:F438" name="Range1_12"/>
    <protectedRange sqref="E443:F457" name="Range1_13"/>
    <protectedRange sqref="E437:F437" name="Range1_16"/>
    <protectedRange sqref="E394:F397" name="Range1_18"/>
    <protectedRange sqref="E371:F375" name="Range1_20"/>
    <protectedRange sqref="E471:F473" name="Range1_22"/>
    <protectedRange sqref="E432:F432" name="Range1_8_1"/>
    <protectedRange sqref="E458:F458" name="Range1_29"/>
    <protectedRange sqref="E459:F460 E468:F468" name="Range1_21_1"/>
    <protectedRange sqref="E181:F181" name="Range1_36"/>
    <protectedRange sqref="D461:F462" name="Range1_39"/>
    <protectedRange sqref="E387:F389" name="Range1_5_4"/>
    <protectedRange sqref="E386:F386" name="Range1_17_2"/>
    <protectedRange sqref="E305:F305" name="Range1_49_1"/>
    <protectedRange sqref="E555:F558" name="Range1_50"/>
    <protectedRange sqref="E479:F480 E482:F482 F489" name="Range1_53"/>
    <protectedRange sqref="E517:F517 E524:F524" name="Range1_15_1"/>
    <protectedRange sqref="E508:F508" name="Range1_16_1_1"/>
    <protectedRange sqref="E483:F486 E491:F495 F487:F488 F490 F496:F499" name="Range1_34_1"/>
    <protectedRange sqref="E500:F504 F505:F506" name="Range1_3_1_1"/>
    <protectedRange sqref="E145:F145 E147:F149 E144" name="Range1_5_5"/>
    <protectedRange sqref="E270:F270 E272:F273" name="Range1_8_2"/>
    <protectedRange sqref="E551:F553 F554" name="Range1_58"/>
    <protectedRange sqref="E304:F304" name="Range1_3_2"/>
    <protectedRange sqref="E81:E83 E85:E87 E89:E91 E93:E94" name="Range1_62"/>
    <protectedRange sqref="E173:F173 E170:F170 F172" name="Range1_3_4"/>
    <protectedRange sqref="E172" name="Range1_4_6"/>
    <protectedRange sqref="E201:F210" name="Range1_63"/>
    <protectedRange sqref="E191:F191" name="Range1_64"/>
    <protectedRange sqref="E219:F222 E340:E341" name="Range1_65"/>
    <protectedRange sqref="E229:F230 E227:F227" name="Range1_66"/>
    <protectedRange sqref="E231:F231 E233:F235" name="Range1_6_3"/>
    <protectedRange sqref="E249:F249" name="Range1_67"/>
    <protectedRange sqref="E331:F331" name="Range1_68"/>
    <protectedRange sqref="E332:F332 E334:F339 F340:F341" name="Range1_69"/>
    <protectedRange sqref="E403:F403" name="Range1_70"/>
    <protectedRange sqref="E554" name="Range1_58_1"/>
    <protectedRange sqref="E347:F347" name="Range1_6"/>
    <protectedRange sqref="E354:F357" name="Range1_71"/>
    <protectedRange sqref="E487:E490" name="Range1_3"/>
    <protectedRange sqref="E496:E499" name="Range1_4"/>
    <protectedRange sqref="E505:E506" name="Range1_5"/>
    <protectedRange sqref="E127:F127 E129:F134" name="Range1_7"/>
  </protectedRanges>
  <mergeCells count="12">
    <mergeCell ref="E196:F196"/>
    <mergeCell ref="D52:F52"/>
    <mergeCell ref="A5:C5"/>
    <mergeCell ref="B12:E12"/>
    <mergeCell ref="A19:F19"/>
    <mergeCell ref="A20:F20"/>
    <mergeCell ref="D51:F51"/>
    <mergeCell ref="B54:F54"/>
    <mergeCell ref="B60:E60"/>
    <mergeCell ref="A61:B61"/>
    <mergeCell ref="B65:E65"/>
    <mergeCell ref="A67:F67"/>
  </mergeCells>
  <conditionalFormatting sqref="E95:F95 E74:F74">
    <cfRule type="cellIs" dxfId="0" priority="3" stopIfTrue="1" operator="equal">
      <formula>0</formula>
    </cfRule>
  </conditionalFormatting>
  <pageMargins left="0.7" right="0.7" top="0.75" bottom="0.75" header="0.3" footer="0.3"/>
  <pageSetup paperSize="9" scale="82" fitToHeight="12" orientation="portrait" r:id="rId1"/>
  <headerFooter>
    <oddHeader>&amp;LProjekt: VATROGASNI DOM ŠKRLJEVO
Troškovnik Građevinsko obrtničkih radova</oddHeader>
    <oddFooter>&amp;LZagreb, listopad 2018.&amp;R&amp;P od &amp;N</oddFooter>
  </headerFooter>
  <rowBreaks count="29" manualBreakCount="29">
    <brk id="58" max="16383" man="1"/>
    <brk id="67" max="16383" man="1"/>
    <brk id="76" max="16383" man="1"/>
    <brk id="97" max="16383" man="1"/>
    <brk id="117" max="16383" man="1"/>
    <brk id="126" max="16383" man="1"/>
    <brk id="138" max="16383" man="1"/>
    <brk id="154" max="16383" man="1"/>
    <brk id="177" max="16383" man="1"/>
    <brk id="188" max="16383" man="1"/>
    <brk id="210" max="16383" man="1"/>
    <brk id="230" max="16383" man="1"/>
    <brk id="246" max="16383" man="1"/>
    <brk id="265" max="16383" man="1"/>
    <brk id="283" max="16383" man="1"/>
    <brk id="303" max="16383" man="1"/>
    <brk id="309" max="16383" man="1"/>
    <brk id="317" max="16383" man="1"/>
    <brk id="328" max="16383" man="1"/>
    <brk id="347" max="16383" man="1"/>
    <brk id="380" max="16383" man="1"/>
    <brk id="400" max="16383" man="1"/>
    <brk id="416" max="16383" man="1"/>
    <brk id="438" max="16383" man="1"/>
    <brk id="457" max="16383" man="1"/>
    <brk id="476" max="16383" man="1"/>
    <brk id="515" max="16383" man="1"/>
    <brk id="532" max="16383" man="1"/>
    <brk id="561" max="16383" man="1"/>
  </rowBreaks>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7030A0"/>
  </sheetPr>
  <dimension ref="A1:IN951"/>
  <sheetViews>
    <sheetView view="pageBreakPreview" topLeftCell="A220" zoomScaleNormal="100" zoomScaleSheetLayoutView="100" workbookViewId="0">
      <selection activeCell="F422" sqref="F422"/>
    </sheetView>
  </sheetViews>
  <sheetFormatPr defaultColWidth="11.42578125" defaultRowHeight="15"/>
  <cols>
    <col min="1" max="1" width="7.140625" style="1113" customWidth="1"/>
    <col min="2" max="2" width="58.28515625" style="962" customWidth="1"/>
    <col min="3" max="3" width="9.28515625" style="974" customWidth="1"/>
    <col min="4" max="4" width="8" style="1114" customWidth="1"/>
    <col min="5" max="5" width="10.85546875" style="958" customWidth="1"/>
    <col min="6" max="6" width="12" style="958" customWidth="1"/>
    <col min="7" max="251" width="11.42578125" style="379"/>
    <col min="252" max="252" width="7.140625" style="379" customWidth="1"/>
    <col min="253" max="253" width="58.28515625" style="379" customWidth="1"/>
    <col min="254" max="254" width="9.28515625" style="379" customWidth="1"/>
    <col min="255" max="255" width="8" style="379" customWidth="1"/>
    <col min="256" max="256" width="10.85546875" style="379" customWidth="1"/>
    <col min="257" max="257" width="12" style="379" customWidth="1"/>
    <col min="258" max="507" width="11.42578125" style="379"/>
    <col min="508" max="508" width="7.140625" style="379" customWidth="1"/>
    <col min="509" max="509" width="58.28515625" style="379" customWidth="1"/>
    <col min="510" max="510" width="9.28515625" style="379" customWidth="1"/>
    <col min="511" max="511" width="8" style="379" customWidth="1"/>
    <col min="512" max="512" width="10.85546875" style="379" customWidth="1"/>
    <col min="513" max="513" width="12" style="379" customWidth="1"/>
    <col min="514" max="763" width="11.42578125" style="379"/>
    <col min="764" max="764" width="7.140625" style="379" customWidth="1"/>
    <col min="765" max="765" width="58.28515625" style="379" customWidth="1"/>
    <col min="766" max="766" width="9.28515625" style="379" customWidth="1"/>
    <col min="767" max="767" width="8" style="379" customWidth="1"/>
    <col min="768" max="768" width="10.85546875" style="379" customWidth="1"/>
    <col min="769" max="769" width="12" style="379" customWidth="1"/>
    <col min="770" max="1019" width="11.42578125" style="379"/>
    <col min="1020" max="1020" width="7.140625" style="379" customWidth="1"/>
    <col min="1021" max="1021" width="58.28515625" style="379" customWidth="1"/>
    <col min="1022" max="1022" width="9.28515625" style="379" customWidth="1"/>
    <col min="1023" max="1023" width="8" style="379" customWidth="1"/>
    <col min="1024" max="1024" width="10.85546875" style="379" customWidth="1"/>
    <col min="1025" max="1025" width="12" style="379" customWidth="1"/>
    <col min="1026" max="1275" width="11.42578125" style="379"/>
    <col min="1276" max="1276" width="7.140625" style="379" customWidth="1"/>
    <col min="1277" max="1277" width="58.28515625" style="379" customWidth="1"/>
    <col min="1278" max="1278" width="9.28515625" style="379" customWidth="1"/>
    <col min="1279" max="1279" width="8" style="379" customWidth="1"/>
    <col min="1280" max="1280" width="10.85546875" style="379" customWidth="1"/>
    <col min="1281" max="1281" width="12" style="379" customWidth="1"/>
    <col min="1282" max="1531" width="11.42578125" style="379"/>
    <col min="1532" max="1532" width="7.140625" style="379" customWidth="1"/>
    <col min="1533" max="1533" width="58.28515625" style="379" customWidth="1"/>
    <col min="1534" max="1534" width="9.28515625" style="379" customWidth="1"/>
    <col min="1535" max="1535" width="8" style="379" customWidth="1"/>
    <col min="1536" max="1536" width="10.85546875" style="379" customWidth="1"/>
    <col min="1537" max="1537" width="12" style="379" customWidth="1"/>
    <col min="1538" max="1787" width="11.42578125" style="379"/>
    <col min="1788" max="1788" width="7.140625" style="379" customWidth="1"/>
    <col min="1789" max="1789" width="58.28515625" style="379" customWidth="1"/>
    <col min="1790" max="1790" width="9.28515625" style="379" customWidth="1"/>
    <col min="1791" max="1791" width="8" style="379" customWidth="1"/>
    <col min="1792" max="1792" width="10.85546875" style="379" customWidth="1"/>
    <col min="1793" max="1793" width="12" style="379" customWidth="1"/>
    <col min="1794" max="2043" width="11.42578125" style="379"/>
    <col min="2044" max="2044" width="7.140625" style="379" customWidth="1"/>
    <col min="2045" max="2045" width="58.28515625" style="379" customWidth="1"/>
    <col min="2046" max="2046" width="9.28515625" style="379" customWidth="1"/>
    <col min="2047" max="2047" width="8" style="379" customWidth="1"/>
    <col min="2048" max="2048" width="10.85546875" style="379" customWidth="1"/>
    <col min="2049" max="2049" width="12" style="379" customWidth="1"/>
    <col min="2050" max="2299" width="11.42578125" style="379"/>
    <col min="2300" max="2300" width="7.140625" style="379" customWidth="1"/>
    <col min="2301" max="2301" width="58.28515625" style="379" customWidth="1"/>
    <col min="2302" max="2302" width="9.28515625" style="379" customWidth="1"/>
    <col min="2303" max="2303" width="8" style="379" customWidth="1"/>
    <col min="2304" max="2304" width="10.85546875" style="379" customWidth="1"/>
    <col min="2305" max="2305" width="12" style="379" customWidth="1"/>
    <col min="2306" max="2555" width="11.42578125" style="379"/>
    <col min="2556" max="2556" width="7.140625" style="379" customWidth="1"/>
    <col min="2557" max="2557" width="58.28515625" style="379" customWidth="1"/>
    <col min="2558" max="2558" width="9.28515625" style="379" customWidth="1"/>
    <col min="2559" max="2559" width="8" style="379" customWidth="1"/>
    <col min="2560" max="2560" width="10.85546875" style="379" customWidth="1"/>
    <col min="2561" max="2561" width="12" style="379" customWidth="1"/>
    <col min="2562" max="2811" width="11.42578125" style="379"/>
    <col min="2812" max="2812" width="7.140625" style="379" customWidth="1"/>
    <col min="2813" max="2813" width="58.28515625" style="379" customWidth="1"/>
    <col min="2814" max="2814" width="9.28515625" style="379" customWidth="1"/>
    <col min="2815" max="2815" width="8" style="379" customWidth="1"/>
    <col min="2816" max="2816" width="10.85546875" style="379" customWidth="1"/>
    <col min="2817" max="2817" width="12" style="379" customWidth="1"/>
    <col min="2818" max="3067" width="11.42578125" style="379"/>
    <col min="3068" max="3068" width="7.140625" style="379" customWidth="1"/>
    <col min="3069" max="3069" width="58.28515625" style="379" customWidth="1"/>
    <col min="3070" max="3070" width="9.28515625" style="379" customWidth="1"/>
    <col min="3071" max="3071" width="8" style="379" customWidth="1"/>
    <col min="3072" max="3072" width="10.85546875" style="379" customWidth="1"/>
    <col min="3073" max="3073" width="12" style="379" customWidth="1"/>
    <col min="3074" max="3323" width="11.42578125" style="379"/>
    <col min="3324" max="3324" width="7.140625" style="379" customWidth="1"/>
    <col min="3325" max="3325" width="58.28515625" style="379" customWidth="1"/>
    <col min="3326" max="3326" width="9.28515625" style="379" customWidth="1"/>
    <col min="3327" max="3327" width="8" style="379" customWidth="1"/>
    <col min="3328" max="3328" width="10.85546875" style="379" customWidth="1"/>
    <col min="3329" max="3329" width="12" style="379" customWidth="1"/>
    <col min="3330" max="3579" width="11.42578125" style="379"/>
    <col min="3580" max="3580" width="7.140625" style="379" customWidth="1"/>
    <col min="3581" max="3581" width="58.28515625" style="379" customWidth="1"/>
    <col min="3582" max="3582" width="9.28515625" style="379" customWidth="1"/>
    <col min="3583" max="3583" width="8" style="379" customWidth="1"/>
    <col min="3584" max="3584" width="10.85546875" style="379" customWidth="1"/>
    <col min="3585" max="3585" width="12" style="379" customWidth="1"/>
    <col min="3586" max="3835" width="11.42578125" style="379"/>
    <col min="3836" max="3836" width="7.140625" style="379" customWidth="1"/>
    <col min="3837" max="3837" width="58.28515625" style="379" customWidth="1"/>
    <col min="3838" max="3838" width="9.28515625" style="379" customWidth="1"/>
    <col min="3839" max="3839" width="8" style="379" customWidth="1"/>
    <col min="3840" max="3840" width="10.85546875" style="379" customWidth="1"/>
    <col min="3841" max="3841" width="12" style="379" customWidth="1"/>
    <col min="3842" max="4091" width="11.42578125" style="379"/>
    <col min="4092" max="4092" width="7.140625" style="379" customWidth="1"/>
    <col min="4093" max="4093" width="58.28515625" style="379" customWidth="1"/>
    <col min="4094" max="4094" width="9.28515625" style="379" customWidth="1"/>
    <col min="4095" max="4095" width="8" style="379" customWidth="1"/>
    <col min="4096" max="4096" width="10.85546875" style="379" customWidth="1"/>
    <col min="4097" max="4097" width="12" style="379" customWidth="1"/>
    <col min="4098" max="4347" width="11.42578125" style="379"/>
    <col min="4348" max="4348" width="7.140625" style="379" customWidth="1"/>
    <col min="4349" max="4349" width="58.28515625" style="379" customWidth="1"/>
    <col min="4350" max="4350" width="9.28515625" style="379" customWidth="1"/>
    <col min="4351" max="4351" width="8" style="379" customWidth="1"/>
    <col min="4352" max="4352" width="10.85546875" style="379" customWidth="1"/>
    <col min="4353" max="4353" width="12" style="379" customWidth="1"/>
    <col min="4354" max="4603" width="11.42578125" style="379"/>
    <col min="4604" max="4604" width="7.140625" style="379" customWidth="1"/>
    <col min="4605" max="4605" width="58.28515625" style="379" customWidth="1"/>
    <col min="4606" max="4606" width="9.28515625" style="379" customWidth="1"/>
    <col min="4607" max="4607" width="8" style="379" customWidth="1"/>
    <col min="4608" max="4608" width="10.85546875" style="379" customWidth="1"/>
    <col min="4609" max="4609" width="12" style="379" customWidth="1"/>
    <col min="4610" max="4859" width="11.42578125" style="379"/>
    <col min="4860" max="4860" width="7.140625" style="379" customWidth="1"/>
    <col min="4861" max="4861" width="58.28515625" style="379" customWidth="1"/>
    <col min="4862" max="4862" width="9.28515625" style="379" customWidth="1"/>
    <col min="4863" max="4863" width="8" style="379" customWidth="1"/>
    <col min="4864" max="4864" width="10.85546875" style="379" customWidth="1"/>
    <col min="4865" max="4865" width="12" style="379" customWidth="1"/>
    <col min="4866" max="5115" width="11.42578125" style="379"/>
    <col min="5116" max="5116" width="7.140625" style="379" customWidth="1"/>
    <col min="5117" max="5117" width="58.28515625" style="379" customWidth="1"/>
    <col min="5118" max="5118" width="9.28515625" style="379" customWidth="1"/>
    <col min="5119" max="5119" width="8" style="379" customWidth="1"/>
    <col min="5120" max="5120" width="10.85546875" style="379" customWidth="1"/>
    <col min="5121" max="5121" width="12" style="379" customWidth="1"/>
    <col min="5122" max="5371" width="11.42578125" style="379"/>
    <col min="5372" max="5372" width="7.140625" style="379" customWidth="1"/>
    <col min="5373" max="5373" width="58.28515625" style="379" customWidth="1"/>
    <col min="5374" max="5374" width="9.28515625" style="379" customWidth="1"/>
    <col min="5375" max="5375" width="8" style="379" customWidth="1"/>
    <col min="5376" max="5376" width="10.85546875" style="379" customWidth="1"/>
    <col min="5377" max="5377" width="12" style="379" customWidth="1"/>
    <col min="5378" max="5627" width="11.42578125" style="379"/>
    <col min="5628" max="5628" width="7.140625" style="379" customWidth="1"/>
    <col min="5629" max="5629" width="58.28515625" style="379" customWidth="1"/>
    <col min="5630" max="5630" width="9.28515625" style="379" customWidth="1"/>
    <col min="5631" max="5631" width="8" style="379" customWidth="1"/>
    <col min="5632" max="5632" width="10.85546875" style="379" customWidth="1"/>
    <col min="5633" max="5633" width="12" style="379" customWidth="1"/>
    <col min="5634" max="5883" width="11.42578125" style="379"/>
    <col min="5884" max="5884" width="7.140625" style="379" customWidth="1"/>
    <col min="5885" max="5885" width="58.28515625" style="379" customWidth="1"/>
    <col min="5886" max="5886" width="9.28515625" style="379" customWidth="1"/>
    <col min="5887" max="5887" width="8" style="379" customWidth="1"/>
    <col min="5888" max="5888" width="10.85546875" style="379" customWidth="1"/>
    <col min="5889" max="5889" width="12" style="379" customWidth="1"/>
    <col min="5890" max="6139" width="11.42578125" style="379"/>
    <col min="6140" max="6140" width="7.140625" style="379" customWidth="1"/>
    <col min="6141" max="6141" width="58.28515625" style="379" customWidth="1"/>
    <col min="6142" max="6142" width="9.28515625" style="379" customWidth="1"/>
    <col min="6143" max="6143" width="8" style="379" customWidth="1"/>
    <col min="6144" max="6144" width="10.85546875" style="379" customWidth="1"/>
    <col min="6145" max="6145" width="12" style="379" customWidth="1"/>
    <col min="6146" max="6395" width="11.42578125" style="379"/>
    <col min="6396" max="6396" width="7.140625" style="379" customWidth="1"/>
    <col min="6397" max="6397" width="58.28515625" style="379" customWidth="1"/>
    <col min="6398" max="6398" width="9.28515625" style="379" customWidth="1"/>
    <col min="6399" max="6399" width="8" style="379" customWidth="1"/>
    <col min="6400" max="6400" width="10.85546875" style="379" customWidth="1"/>
    <col min="6401" max="6401" width="12" style="379" customWidth="1"/>
    <col min="6402" max="6651" width="11.42578125" style="379"/>
    <col min="6652" max="6652" width="7.140625" style="379" customWidth="1"/>
    <col min="6653" max="6653" width="58.28515625" style="379" customWidth="1"/>
    <col min="6654" max="6654" width="9.28515625" style="379" customWidth="1"/>
    <col min="6655" max="6655" width="8" style="379" customWidth="1"/>
    <col min="6656" max="6656" width="10.85546875" style="379" customWidth="1"/>
    <col min="6657" max="6657" width="12" style="379" customWidth="1"/>
    <col min="6658" max="6907" width="11.42578125" style="379"/>
    <col min="6908" max="6908" width="7.140625" style="379" customWidth="1"/>
    <col min="6909" max="6909" width="58.28515625" style="379" customWidth="1"/>
    <col min="6910" max="6910" width="9.28515625" style="379" customWidth="1"/>
    <col min="6911" max="6911" width="8" style="379" customWidth="1"/>
    <col min="6912" max="6912" width="10.85546875" style="379" customWidth="1"/>
    <col min="6913" max="6913" width="12" style="379" customWidth="1"/>
    <col min="6914" max="7163" width="11.42578125" style="379"/>
    <col min="7164" max="7164" width="7.140625" style="379" customWidth="1"/>
    <col min="7165" max="7165" width="58.28515625" style="379" customWidth="1"/>
    <col min="7166" max="7166" width="9.28515625" style="379" customWidth="1"/>
    <col min="7167" max="7167" width="8" style="379" customWidth="1"/>
    <col min="7168" max="7168" width="10.85546875" style="379" customWidth="1"/>
    <col min="7169" max="7169" width="12" style="379" customWidth="1"/>
    <col min="7170" max="7419" width="11.42578125" style="379"/>
    <col min="7420" max="7420" width="7.140625" style="379" customWidth="1"/>
    <col min="7421" max="7421" width="58.28515625" style="379" customWidth="1"/>
    <col min="7422" max="7422" width="9.28515625" style="379" customWidth="1"/>
    <col min="7423" max="7423" width="8" style="379" customWidth="1"/>
    <col min="7424" max="7424" width="10.85546875" style="379" customWidth="1"/>
    <col min="7425" max="7425" width="12" style="379" customWidth="1"/>
    <col min="7426" max="7675" width="11.42578125" style="379"/>
    <col min="7676" max="7676" width="7.140625" style="379" customWidth="1"/>
    <col min="7677" max="7677" width="58.28515625" style="379" customWidth="1"/>
    <col min="7678" max="7678" width="9.28515625" style="379" customWidth="1"/>
    <col min="7679" max="7679" width="8" style="379" customWidth="1"/>
    <col min="7680" max="7680" width="10.85546875" style="379" customWidth="1"/>
    <col min="7681" max="7681" width="12" style="379" customWidth="1"/>
    <col min="7682" max="7931" width="11.42578125" style="379"/>
    <col min="7932" max="7932" width="7.140625" style="379" customWidth="1"/>
    <col min="7933" max="7933" width="58.28515625" style="379" customWidth="1"/>
    <col min="7934" max="7934" width="9.28515625" style="379" customWidth="1"/>
    <col min="7935" max="7935" width="8" style="379" customWidth="1"/>
    <col min="7936" max="7936" width="10.85546875" style="379" customWidth="1"/>
    <col min="7937" max="7937" width="12" style="379" customWidth="1"/>
    <col min="7938" max="8187" width="11.42578125" style="379"/>
    <col min="8188" max="8188" width="7.140625" style="379" customWidth="1"/>
    <col min="8189" max="8189" width="58.28515625" style="379" customWidth="1"/>
    <col min="8190" max="8190" width="9.28515625" style="379" customWidth="1"/>
    <col min="8191" max="8191" width="8" style="379" customWidth="1"/>
    <col min="8192" max="8192" width="10.85546875" style="379" customWidth="1"/>
    <col min="8193" max="8193" width="12" style="379" customWidth="1"/>
    <col min="8194" max="8443" width="11.42578125" style="379"/>
    <col min="8444" max="8444" width="7.140625" style="379" customWidth="1"/>
    <col min="8445" max="8445" width="58.28515625" style="379" customWidth="1"/>
    <col min="8446" max="8446" width="9.28515625" style="379" customWidth="1"/>
    <col min="8447" max="8447" width="8" style="379" customWidth="1"/>
    <col min="8448" max="8448" width="10.85546875" style="379" customWidth="1"/>
    <col min="8449" max="8449" width="12" style="379" customWidth="1"/>
    <col min="8450" max="8699" width="11.42578125" style="379"/>
    <col min="8700" max="8700" width="7.140625" style="379" customWidth="1"/>
    <col min="8701" max="8701" width="58.28515625" style="379" customWidth="1"/>
    <col min="8702" max="8702" width="9.28515625" style="379" customWidth="1"/>
    <col min="8703" max="8703" width="8" style="379" customWidth="1"/>
    <col min="8704" max="8704" width="10.85546875" style="379" customWidth="1"/>
    <col min="8705" max="8705" width="12" style="379" customWidth="1"/>
    <col min="8706" max="8955" width="11.42578125" style="379"/>
    <col min="8956" max="8956" width="7.140625" style="379" customWidth="1"/>
    <col min="8957" max="8957" width="58.28515625" style="379" customWidth="1"/>
    <col min="8958" max="8958" width="9.28515625" style="379" customWidth="1"/>
    <col min="8959" max="8959" width="8" style="379" customWidth="1"/>
    <col min="8960" max="8960" width="10.85546875" style="379" customWidth="1"/>
    <col min="8961" max="8961" width="12" style="379" customWidth="1"/>
    <col min="8962" max="9211" width="11.42578125" style="379"/>
    <col min="9212" max="9212" width="7.140625" style="379" customWidth="1"/>
    <col min="9213" max="9213" width="58.28515625" style="379" customWidth="1"/>
    <col min="9214" max="9214" width="9.28515625" style="379" customWidth="1"/>
    <col min="9215" max="9215" width="8" style="379" customWidth="1"/>
    <col min="9216" max="9216" width="10.85546875" style="379" customWidth="1"/>
    <col min="9217" max="9217" width="12" style="379" customWidth="1"/>
    <col min="9218" max="9467" width="11.42578125" style="379"/>
    <col min="9468" max="9468" width="7.140625" style="379" customWidth="1"/>
    <col min="9469" max="9469" width="58.28515625" style="379" customWidth="1"/>
    <col min="9470" max="9470" width="9.28515625" style="379" customWidth="1"/>
    <col min="9471" max="9471" width="8" style="379" customWidth="1"/>
    <col min="9472" max="9472" width="10.85546875" style="379" customWidth="1"/>
    <col min="9473" max="9473" width="12" style="379" customWidth="1"/>
    <col min="9474" max="9723" width="11.42578125" style="379"/>
    <col min="9724" max="9724" width="7.140625" style="379" customWidth="1"/>
    <col min="9725" max="9725" width="58.28515625" style="379" customWidth="1"/>
    <col min="9726" max="9726" width="9.28515625" style="379" customWidth="1"/>
    <col min="9727" max="9727" width="8" style="379" customWidth="1"/>
    <col min="9728" max="9728" width="10.85546875" style="379" customWidth="1"/>
    <col min="9729" max="9729" width="12" style="379" customWidth="1"/>
    <col min="9730" max="9979" width="11.42578125" style="379"/>
    <col min="9980" max="9980" width="7.140625" style="379" customWidth="1"/>
    <col min="9981" max="9981" width="58.28515625" style="379" customWidth="1"/>
    <col min="9982" max="9982" width="9.28515625" style="379" customWidth="1"/>
    <col min="9983" max="9983" width="8" style="379" customWidth="1"/>
    <col min="9984" max="9984" width="10.85546875" style="379" customWidth="1"/>
    <col min="9985" max="9985" width="12" style="379" customWidth="1"/>
    <col min="9986" max="10235" width="11.42578125" style="379"/>
    <col min="10236" max="10236" width="7.140625" style="379" customWidth="1"/>
    <col min="10237" max="10237" width="58.28515625" style="379" customWidth="1"/>
    <col min="10238" max="10238" width="9.28515625" style="379" customWidth="1"/>
    <col min="10239" max="10239" width="8" style="379" customWidth="1"/>
    <col min="10240" max="10240" width="10.85546875" style="379" customWidth="1"/>
    <col min="10241" max="10241" width="12" style="379" customWidth="1"/>
    <col min="10242" max="10491" width="11.42578125" style="379"/>
    <col min="10492" max="10492" width="7.140625" style="379" customWidth="1"/>
    <col min="10493" max="10493" width="58.28515625" style="379" customWidth="1"/>
    <col min="10494" max="10494" width="9.28515625" style="379" customWidth="1"/>
    <col min="10495" max="10495" width="8" style="379" customWidth="1"/>
    <col min="10496" max="10496" width="10.85546875" style="379" customWidth="1"/>
    <col min="10497" max="10497" width="12" style="379" customWidth="1"/>
    <col min="10498" max="10747" width="11.42578125" style="379"/>
    <col min="10748" max="10748" width="7.140625" style="379" customWidth="1"/>
    <col min="10749" max="10749" width="58.28515625" style="379" customWidth="1"/>
    <col min="10750" max="10750" width="9.28515625" style="379" customWidth="1"/>
    <col min="10751" max="10751" width="8" style="379" customWidth="1"/>
    <col min="10752" max="10752" width="10.85546875" style="379" customWidth="1"/>
    <col min="10753" max="10753" width="12" style="379" customWidth="1"/>
    <col min="10754" max="11003" width="11.42578125" style="379"/>
    <col min="11004" max="11004" width="7.140625" style="379" customWidth="1"/>
    <col min="11005" max="11005" width="58.28515625" style="379" customWidth="1"/>
    <col min="11006" max="11006" width="9.28515625" style="379" customWidth="1"/>
    <col min="11007" max="11007" width="8" style="379" customWidth="1"/>
    <col min="11008" max="11008" width="10.85546875" style="379" customWidth="1"/>
    <col min="11009" max="11009" width="12" style="379" customWidth="1"/>
    <col min="11010" max="11259" width="11.42578125" style="379"/>
    <col min="11260" max="11260" width="7.140625" style="379" customWidth="1"/>
    <col min="11261" max="11261" width="58.28515625" style="379" customWidth="1"/>
    <col min="11262" max="11262" width="9.28515625" style="379" customWidth="1"/>
    <col min="11263" max="11263" width="8" style="379" customWidth="1"/>
    <col min="11264" max="11264" width="10.85546875" style="379" customWidth="1"/>
    <col min="11265" max="11265" width="12" style="379" customWidth="1"/>
    <col min="11266" max="11515" width="11.42578125" style="379"/>
    <col min="11516" max="11516" width="7.140625" style="379" customWidth="1"/>
    <col min="11517" max="11517" width="58.28515625" style="379" customWidth="1"/>
    <col min="11518" max="11518" width="9.28515625" style="379" customWidth="1"/>
    <col min="11519" max="11519" width="8" style="379" customWidth="1"/>
    <col min="11520" max="11520" width="10.85546875" style="379" customWidth="1"/>
    <col min="11521" max="11521" width="12" style="379" customWidth="1"/>
    <col min="11522" max="11771" width="11.42578125" style="379"/>
    <col min="11772" max="11772" width="7.140625" style="379" customWidth="1"/>
    <col min="11773" max="11773" width="58.28515625" style="379" customWidth="1"/>
    <col min="11774" max="11774" width="9.28515625" style="379" customWidth="1"/>
    <col min="11775" max="11775" width="8" style="379" customWidth="1"/>
    <col min="11776" max="11776" width="10.85546875" style="379" customWidth="1"/>
    <col min="11777" max="11777" width="12" style="379" customWidth="1"/>
    <col min="11778" max="12027" width="11.42578125" style="379"/>
    <col min="12028" max="12028" width="7.140625" style="379" customWidth="1"/>
    <col min="12029" max="12029" width="58.28515625" style="379" customWidth="1"/>
    <col min="12030" max="12030" width="9.28515625" style="379" customWidth="1"/>
    <col min="12031" max="12031" width="8" style="379" customWidth="1"/>
    <col min="12032" max="12032" width="10.85546875" style="379" customWidth="1"/>
    <col min="12033" max="12033" width="12" style="379" customWidth="1"/>
    <col min="12034" max="12283" width="11.42578125" style="379"/>
    <col min="12284" max="12284" width="7.140625" style="379" customWidth="1"/>
    <col min="12285" max="12285" width="58.28515625" style="379" customWidth="1"/>
    <col min="12286" max="12286" width="9.28515625" style="379" customWidth="1"/>
    <col min="12287" max="12287" width="8" style="379" customWidth="1"/>
    <col min="12288" max="12288" width="10.85546875" style="379" customWidth="1"/>
    <col min="12289" max="12289" width="12" style="379" customWidth="1"/>
    <col min="12290" max="12539" width="11.42578125" style="379"/>
    <col min="12540" max="12540" width="7.140625" style="379" customWidth="1"/>
    <col min="12541" max="12541" width="58.28515625" style="379" customWidth="1"/>
    <col min="12542" max="12542" width="9.28515625" style="379" customWidth="1"/>
    <col min="12543" max="12543" width="8" style="379" customWidth="1"/>
    <col min="12544" max="12544" width="10.85546875" style="379" customWidth="1"/>
    <col min="12545" max="12545" width="12" style="379" customWidth="1"/>
    <col min="12546" max="12795" width="11.42578125" style="379"/>
    <col min="12796" max="12796" width="7.140625" style="379" customWidth="1"/>
    <col min="12797" max="12797" width="58.28515625" style="379" customWidth="1"/>
    <col min="12798" max="12798" width="9.28515625" style="379" customWidth="1"/>
    <col min="12799" max="12799" width="8" style="379" customWidth="1"/>
    <col min="12800" max="12800" width="10.85546875" style="379" customWidth="1"/>
    <col min="12801" max="12801" width="12" style="379" customWidth="1"/>
    <col min="12802" max="13051" width="11.42578125" style="379"/>
    <col min="13052" max="13052" width="7.140625" style="379" customWidth="1"/>
    <col min="13053" max="13053" width="58.28515625" style="379" customWidth="1"/>
    <col min="13054" max="13054" width="9.28515625" style="379" customWidth="1"/>
    <col min="13055" max="13055" width="8" style="379" customWidth="1"/>
    <col min="13056" max="13056" width="10.85546875" style="379" customWidth="1"/>
    <col min="13057" max="13057" width="12" style="379" customWidth="1"/>
    <col min="13058" max="13307" width="11.42578125" style="379"/>
    <col min="13308" max="13308" width="7.140625" style="379" customWidth="1"/>
    <col min="13309" max="13309" width="58.28515625" style="379" customWidth="1"/>
    <col min="13310" max="13310" width="9.28515625" style="379" customWidth="1"/>
    <col min="13311" max="13311" width="8" style="379" customWidth="1"/>
    <col min="13312" max="13312" width="10.85546875" style="379" customWidth="1"/>
    <col min="13313" max="13313" width="12" style="379" customWidth="1"/>
    <col min="13314" max="13563" width="11.42578125" style="379"/>
    <col min="13564" max="13564" width="7.140625" style="379" customWidth="1"/>
    <col min="13565" max="13565" width="58.28515625" style="379" customWidth="1"/>
    <col min="13566" max="13566" width="9.28515625" style="379" customWidth="1"/>
    <col min="13567" max="13567" width="8" style="379" customWidth="1"/>
    <col min="13568" max="13568" width="10.85546875" style="379" customWidth="1"/>
    <col min="13569" max="13569" width="12" style="379" customWidth="1"/>
    <col min="13570" max="13819" width="11.42578125" style="379"/>
    <col min="13820" max="13820" width="7.140625" style="379" customWidth="1"/>
    <col min="13821" max="13821" width="58.28515625" style="379" customWidth="1"/>
    <col min="13822" max="13822" width="9.28515625" style="379" customWidth="1"/>
    <col min="13823" max="13823" width="8" style="379" customWidth="1"/>
    <col min="13824" max="13824" width="10.85546875" style="379" customWidth="1"/>
    <col min="13825" max="13825" width="12" style="379" customWidth="1"/>
    <col min="13826" max="14075" width="11.42578125" style="379"/>
    <col min="14076" max="14076" width="7.140625" style="379" customWidth="1"/>
    <col min="14077" max="14077" width="58.28515625" style="379" customWidth="1"/>
    <col min="14078" max="14078" width="9.28515625" style="379" customWidth="1"/>
    <col min="14079" max="14079" width="8" style="379" customWidth="1"/>
    <col min="14080" max="14080" width="10.85546875" style="379" customWidth="1"/>
    <col min="14081" max="14081" width="12" style="379" customWidth="1"/>
    <col min="14082" max="14331" width="11.42578125" style="379"/>
    <col min="14332" max="14332" width="7.140625" style="379" customWidth="1"/>
    <col min="14333" max="14333" width="58.28515625" style="379" customWidth="1"/>
    <col min="14334" max="14334" width="9.28515625" style="379" customWidth="1"/>
    <col min="14335" max="14335" width="8" style="379" customWidth="1"/>
    <col min="14336" max="14336" width="10.85546875" style="379" customWidth="1"/>
    <col min="14337" max="14337" width="12" style="379" customWidth="1"/>
    <col min="14338" max="14587" width="11.42578125" style="379"/>
    <col min="14588" max="14588" width="7.140625" style="379" customWidth="1"/>
    <col min="14589" max="14589" width="58.28515625" style="379" customWidth="1"/>
    <col min="14590" max="14590" width="9.28515625" style="379" customWidth="1"/>
    <col min="14591" max="14591" width="8" style="379" customWidth="1"/>
    <col min="14592" max="14592" width="10.85546875" style="379" customWidth="1"/>
    <col min="14593" max="14593" width="12" style="379" customWidth="1"/>
    <col min="14594" max="14843" width="11.42578125" style="379"/>
    <col min="14844" max="14844" width="7.140625" style="379" customWidth="1"/>
    <col min="14845" max="14845" width="58.28515625" style="379" customWidth="1"/>
    <col min="14846" max="14846" width="9.28515625" style="379" customWidth="1"/>
    <col min="14847" max="14847" width="8" style="379" customWidth="1"/>
    <col min="14848" max="14848" width="10.85546875" style="379" customWidth="1"/>
    <col min="14849" max="14849" width="12" style="379" customWidth="1"/>
    <col min="14850" max="15099" width="11.42578125" style="379"/>
    <col min="15100" max="15100" width="7.140625" style="379" customWidth="1"/>
    <col min="15101" max="15101" width="58.28515625" style="379" customWidth="1"/>
    <col min="15102" max="15102" width="9.28515625" style="379" customWidth="1"/>
    <col min="15103" max="15103" width="8" style="379" customWidth="1"/>
    <col min="15104" max="15104" width="10.85546875" style="379" customWidth="1"/>
    <col min="15105" max="15105" width="12" style="379" customWidth="1"/>
    <col min="15106" max="15355" width="11.42578125" style="379"/>
    <col min="15356" max="15356" width="7.140625" style="379" customWidth="1"/>
    <col min="15357" max="15357" width="58.28515625" style="379" customWidth="1"/>
    <col min="15358" max="15358" width="9.28515625" style="379" customWidth="1"/>
    <col min="15359" max="15359" width="8" style="379" customWidth="1"/>
    <col min="15360" max="15360" width="10.85546875" style="379" customWidth="1"/>
    <col min="15361" max="15361" width="12" style="379" customWidth="1"/>
    <col min="15362" max="15611" width="11.42578125" style="379"/>
    <col min="15612" max="15612" width="7.140625" style="379" customWidth="1"/>
    <col min="15613" max="15613" width="58.28515625" style="379" customWidth="1"/>
    <col min="15614" max="15614" width="9.28515625" style="379" customWidth="1"/>
    <col min="15615" max="15615" width="8" style="379" customWidth="1"/>
    <col min="15616" max="15616" width="10.85546875" style="379" customWidth="1"/>
    <col min="15617" max="15617" width="12" style="379" customWidth="1"/>
    <col min="15618" max="15867" width="11.42578125" style="379"/>
    <col min="15868" max="15868" width="7.140625" style="379" customWidth="1"/>
    <col min="15869" max="15869" width="58.28515625" style="379" customWidth="1"/>
    <col min="15870" max="15870" width="9.28515625" style="379" customWidth="1"/>
    <col min="15871" max="15871" width="8" style="379" customWidth="1"/>
    <col min="15872" max="15872" width="10.85546875" style="379" customWidth="1"/>
    <col min="15873" max="15873" width="12" style="379" customWidth="1"/>
    <col min="15874" max="16123" width="11.42578125" style="379"/>
    <col min="16124" max="16124" width="7.140625" style="379" customWidth="1"/>
    <col min="16125" max="16125" width="58.28515625" style="379" customWidth="1"/>
    <col min="16126" max="16126" width="9.28515625" style="379" customWidth="1"/>
    <col min="16127" max="16127" width="8" style="379" customWidth="1"/>
    <col min="16128" max="16128" width="10.85546875" style="379" customWidth="1"/>
    <col min="16129" max="16129" width="12" style="379" customWidth="1"/>
    <col min="16130" max="16384" width="11.42578125" style="379"/>
  </cols>
  <sheetData>
    <row r="1" spans="1:6" s="375" customFormat="1">
      <c r="A1" s="955" t="s">
        <v>374</v>
      </c>
      <c r="B1" s="956" t="s">
        <v>1679</v>
      </c>
      <c r="C1" s="957"/>
      <c r="D1" s="957"/>
      <c r="E1" s="958"/>
      <c r="F1" s="958"/>
    </row>
    <row r="2" spans="1:6" s="376" customFormat="1" ht="30">
      <c r="A2" s="959" t="s">
        <v>630</v>
      </c>
      <c r="B2" s="960" t="s">
        <v>368</v>
      </c>
      <c r="C2" s="960"/>
      <c r="D2" s="960" t="s">
        <v>632</v>
      </c>
      <c r="E2" s="960" t="s">
        <v>1680</v>
      </c>
      <c r="F2" s="960" t="s">
        <v>1681</v>
      </c>
    </row>
    <row r="3" spans="1:6" s="376" customFormat="1">
      <c r="A3" s="961"/>
      <c r="B3" s="962"/>
      <c r="C3" s="963"/>
      <c r="D3" s="963"/>
      <c r="E3" s="958"/>
      <c r="F3" s="958"/>
    </row>
    <row r="4" spans="1:6" s="374" customFormat="1">
      <c r="A4" s="964" t="s">
        <v>1682</v>
      </c>
      <c r="B4" s="965"/>
      <c r="C4" s="965"/>
      <c r="D4" s="966"/>
      <c r="E4" s="967"/>
      <c r="F4" s="967"/>
    </row>
    <row r="5" spans="1:6" s="374" customFormat="1" ht="14.25">
      <c r="A5" s="968" t="s">
        <v>1683</v>
      </c>
      <c r="B5" s="965"/>
      <c r="C5" s="965"/>
      <c r="D5" s="966"/>
      <c r="E5" s="967"/>
      <c r="F5" s="967"/>
    </row>
    <row r="6" spans="1:6" s="378" customFormat="1" ht="14.25">
      <c r="A6" s="968" t="s">
        <v>1684</v>
      </c>
      <c r="B6" s="969"/>
      <c r="C6" s="969"/>
      <c r="D6" s="969"/>
      <c r="E6" s="969"/>
      <c r="F6" s="970"/>
    </row>
    <row r="7" spans="1:6" s="374" customFormat="1" ht="14.25">
      <c r="A7" s="968" t="s">
        <v>1685</v>
      </c>
      <c r="B7" s="965"/>
      <c r="C7" s="971"/>
      <c r="D7" s="966"/>
      <c r="E7" s="967"/>
      <c r="F7" s="967"/>
    </row>
    <row r="8" spans="1:6" s="374" customFormat="1" ht="14.25">
      <c r="A8" s="968" t="s">
        <v>1686</v>
      </c>
      <c r="B8" s="965"/>
      <c r="C8" s="971"/>
      <c r="D8" s="966"/>
      <c r="E8" s="967"/>
      <c r="F8" s="967"/>
    </row>
    <row r="9" spans="1:6" s="374" customFormat="1" ht="14.25">
      <c r="A9" s="968" t="s">
        <v>1687</v>
      </c>
      <c r="B9" s="965"/>
      <c r="C9" s="971"/>
      <c r="D9" s="966"/>
      <c r="E9" s="967"/>
      <c r="F9" s="967"/>
    </row>
    <row r="10" spans="1:6" s="374" customFormat="1" ht="14.25">
      <c r="A10" s="968" t="s">
        <v>1688</v>
      </c>
      <c r="B10" s="965"/>
      <c r="C10" s="971"/>
      <c r="D10" s="966"/>
      <c r="E10" s="967"/>
      <c r="F10" s="967"/>
    </row>
    <row r="11" spans="1:6" s="374" customFormat="1" ht="14.25">
      <c r="A11" s="968" t="s">
        <v>1689</v>
      </c>
      <c r="B11" s="965"/>
      <c r="C11" s="971"/>
      <c r="D11" s="966"/>
      <c r="E11" s="967"/>
      <c r="F11" s="967"/>
    </row>
    <row r="12" spans="1:6" s="374" customFormat="1" ht="14.25">
      <c r="A12" s="968" t="s">
        <v>1690</v>
      </c>
      <c r="B12" s="965"/>
      <c r="C12" s="971"/>
      <c r="D12" s="966"/>
      <c r="E12" s="967"/>
      <c r="F12" s="967"/>
    </row>
    <row r="13" spans="1:6" s="374" customFormat="1" ht="14.25">
      <c r="A13" s="968" t="s">
        <v>1691</v>
      </c>
      <c r="B13" s="965"/>
      <c r="C13" s="971"/>
      <c r="D13" s="966"/>
      <c r="E13" s="967"/>
      <c r="F13" s="967"/>
    </row>
    <row r="14" spans="1:6" s="374" customFormat="1" ht="14.25">
      <c r="A14" s="972"/>
      <c r="B14" s="965"/>
      <c r="C14" s="971"/>
      <c r="D14" s="966"/>
      <c r="E14" s="967"/>
      <c r="F14" s="967"/>
    </row>
    <row r="15" spans="1:6" s="374" customFormat="1">
      <c r="A15" s="973" t="s">
        <v>1692</v>
      </c>
      <c r="B15" s="965"/>
      <c r="C15" s="971"/>
      <c r="D15" s="971"/>
      <c r="E15" s="974"/>
      <c r="F15" s="975"/>
    </row>
    <row r="16" spans="1:6" s="374" customFormat="1" ht="14.25">
      <c r="A16" s="972"/>
      <c r="B16" s="965"/>
      <c r="C16" s="971"/>
      <c r="D16" s="966"/>
      <c r="E16" s="967"/>
      <c r="F16" s="967"/>
    </row>
    <row r="17" spans="1:248" s="380" customFormat="1">
      <c r="A17" s="976"/>
      <c r="B17" s="977" t="s">
        <v>1693</v>
      </c>
      <c r="C17" s="978"/>
      <c r="D17" s="978"/>
      <c r="E17" s="958"/>
      <c r="F17" s="979"/>
    </row>
    <row r="18" spans="1:248" s="380" customFormat="1">
      <c r="A18" s="976"/>
      <c r="B18" s="980"/>
      <c r="C18" s="978"/>
      <c r="D18" s="978"/>
      <c r="E18" s="958"/>
      <c r="F18" s="979"/>
    </row>
    <row r="19" spans="1:248" s="380" customFormat="1" ht="42.75">
      <c r="A19" s="976" t="s">
        <v>374</v>
      </c>
      <c r="B19" s="962" t="s">
        <v>1694</v>
      </c>
      <c r="C19" s="981"/>
      <c r="D19" s="981"/>
      <c r="E19" s="981"/>
      <c r="F19" s="979"/>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c r="HX19" s="372"/>
      <c r="HY19" s="372"/>
      <c r="HZ19" s="372"/>
      <c r="IA19" s="372"/>
      <c r="IB19" s="372"/>
      <c r="IC19" s="372"/>
      <c r="ID19" s="372"/>
      <c r="IE19" s="372"/>
      <c r="IF19" s="372"/>
      <c r="IG19" s="372"/>
      <c r="IH19" s="372"/>
      <c r="II19" s="372"/>
      <c r="IJ19" s="372"/>
      <c r="IK19" s="372"/>
      <c r="IL19" s="372"/>
      <c r="IM19" s="372"/>
      <c r="IN19" s="372"/>
    </row>
    <row r="20" spans="1:248" s="380" customFormat="1" ht="57">
      <c r="A20" s="982"/>
      <c r="B20" s="962" t="s">
        <v>1695</v>
      </c>
      <c r="C20" s="981"/>
      <c r="D20" s="981"/>
      <c r="E20" s="981"/>
      <c r="F20" s="979"/>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c r="HX20" s="372"/>
      <c r="HY20" s="372"/>
      <c r="HZ20" s="372"/>
      <c r="IA20" s="372"/>
      <c r="IB20" s="372"/>
      <c r="IC20" s="372"/>
      <c r="ID20" s="372"/>
      <c r="IE20" s="372"/>
      <c r="IF20" s="372"/>
      <c r="IG20" s="372"/>
      <c r="IH20" s="372"/>
      <c r="II20" s="372"/>
      <c r="IJ20" s="372"/>
      <c r="IK20" s="372"/>
      <c r="IL20" s="372"/>
      <c r="IM20" s="372"/>
      <c r="IN20" s="372"/>
    </row>
    <row r="21" spans="1:248" s="380" customFormat="1" ht="99.75">
      <c r="A21" s="982"/>
      <c r="B21" s="962" t="s">
        <v>1696</v>
      </c>
      <c r="C21" s="981"/>
      <c r="D21" s="981"/>
      <c r="E21" s="981"/>
      <c r="F21" s="979"/>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c r="HX21" s="372"/>
      <c r="HY21" s="372"/>
      <c r="HZ21" s="372"/>
      <c r="IA21" s="372"/>
      <c r="IB21" s="372"/>
      <c r="IC21" s="372"/>
      <c r="ID21" s="372"/>
      <c r="IE21" s="372"/>
      <c r="IF21" s="372"/>
      <c r="IG21" s="372"/>
      <c r="IH21" s="372"/>
      <c r="II21" s="372"/>
      <c r="IJ21" s="372"/>
      <c r="IK21" s="372"/>
      <c r="IL21" s="372"/>
      <c r="IM21" s="372"/>
      <c r="IN21" s="372"/>
    </row>
    <row r="22" spans="1:248" s="380" customFormat="1" ht="85.5">
      <c r="A22" s="982"/>
      <c r="B22" s="962" t="s">
        <v>1697</v>
      </c>
      <c r="C22" s="981"/>
      <c r="D22" s="981"/>
      <c r="E22" s="981"/>
      <c r="F22" s="979"/>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c r="HX22" s="372"/>
      <c r="HY22" s="372"/>
      <c r="HZ22" s="372"/>
      <c r="IA22" s="372"/>
      <c r="IB22" s="372"/>
      <c r="IC22" s="372"/>
      <c r="ID22" s="372"/>
      <c r="IE22" s="372"/>
      <c r="IF22" s="372"/>
      <c r="IG22" s="372"/>
      <c r="IH22" s="372"/>
      <c r="II22" s="372"/>
      <c r="IJ22" s="372"/>
      <c r="IK22" s="372"/>
      <c r="IL22" s="372"/>
      <c r="IM22" s="372"/>
      <c r="IN22" s="372"/>
    </row>
    <row r="23" spans="1:248" s="380" customFormat="1" ht="71.25">
      <c r="A23" s="982"/>
      <c r="B23" s="962" t="s">
        <v>1698</v>
      </c>
      <c r="C23" s="981"/>
      <c r="D23" s="981"/>
      <c r="E23" s="981"/>
      <c r="F23" s="979"/>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row>
    <row r="24" spans="1:248" s="380" customFormat="1" ht="28.5">
      <c r="A24" s="982"/>
      <c r="B24" s="962" t="s">
        <v>1699</v>
      </c>
      <c r="C24" s="981"/>
      <c r="D24" s="981"/>
      <c r="E24" s="981"/>
      <c r="F24" s="979"/>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c r="HX24" s="372"/>
      <c r="HY24" s="372"/>
      <c r="HZ24" s="372"/>
      <c r="IA24" s="372"/>
      <c r="IB24" s="372"/>
      <c r="IC24" s="372"/>
      <c r="ID24" s="372"/>
      <c r="IE24" s="372"/>
      <c r="IF24" s="372"/>
      <c r="IG24" s="372"/>
      <c r="IH24" s="372"/>
      <c r="II24" s="372"/>
      <c r="IJ24" s="372"/>
      <c r="IK24" s="372"/>
      <c r="IL24" s="372"/>
      <c r="IM24" s="372"/>
      <c r="IN24" s="372"/>
    </row>
    <row r="25" spans="1:248" s="380" customFormat="1" ht="42.75">
      <c r="A25" s="983"/>
      <c r="B25" s="962" t="s">
        <v>1700</v>
      </c>
      <c r="C25" s="981"/>
      <c r="D25" s="981"/>
      <c r="E25" s="981"/>
      <c r="F25" s="979"/>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c r="HX25" s="372"/>
      <c r="HY25" s="372"/>
      <c r="HZ25" s="372"/>
      <c r="IA25" s="372"/>
      <c r="IB25" s="372"/>
      <c r="IC25" s="372"/>
      <c r="ID25" s="372"/>
      <c r="IE25" s="372"/>
      <c r="IF25" s="372"/>
      <c r="IG25" s="372"/>
      <c r="IH25" s="372"/>
      <c r="II25" s="372"/>
      <c r="IJ25" s="372"/>
      <c r="IK25" s="372"/>
      <c r="IL25" s="372"/>
      <c r="IM25" s="372"/>
      <c r="IN25" s="372"/>
    </row>
    <row r="26" spans="1:248" s="380" customFormat="1" ht="42.75">
      <c r="A26" s="984"/>
      <c r="B26" s="962" t="s">
        <v>1701</v>
      </c>
      <c r="C26" s="978"/>
      <c r="D26" s="978"/>
      <c r="E26" s="985"/>
      <c r="F26" s="979"/>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row>
    <row r="27" spans="1:248" s="380" customFormat="1" ht="14.25">
      <c r="A27" s="984"/>
      <c r="B27" s="962"/>
      <c r="C27" s="978"/>
      <c r="D27" s="978"/>
      <c r="E27" s="985"/>
      <c r="F27" s="979"/>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row>
    <row r="28" spans="1:248" s="380" customFormat="1" ht="42.75">
      <c r="A28" s="983"/>
      <c r="B28" s="962" t="s">
        <v>1702</v>
      </c>
      <c r="C28" s="981"/>
      <c r="D28" s="981"/>
      <c r="E28" s="981"/>
      <c r="F28" s="979"/>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row>
    <row r="29" spans="1:248" s="380" customFormat="1" ht="14.25">
      <c r="A29" s="983"/>
      <c r="B29" s="962"/>
      <c r="C29" s="981"/>
      <c r="D29" s="981"/>
      <c r="E29" s="981"/>
      <c r="F29" s="979"/>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row>
    <row r="30" spans="1:248" s="380" customFormat="1" ht="14.25">
      <c r="A30" s="983"/>
      <c r="B30" s="962" t="s">
        <v>1703</v>
      </c>
      <c r="C30" s="981"/>
      <c r="D30" s="981"/>
      <c r="E30" s="981"/>
      <c r="F30" s="979"/>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row>
    <row r="31" spans="1:248" s="382" customFormat="1" ht="28.5">
      <c r="A31" s="986"/>
      <c r="B31" s="987" t="s">
        <v>2034</v>
      </c>
      <c r="C31" s="988"/>
      <c r="D31" s="989"/>
      <c r="E31" s="985"/>
      <c r="F31" s="990"/>
    </row>
    <row r="32" spans="1:248" s="382" customFormat="1" ht="14.25">
      <c r="A32" s="986"/>
      <c r="B32" s="987"/>
      <c r="C32" s="988"/>
      <c r="D32" s="989"/>
      <c r="E32" s="985"/>
      <c r="F32" s="990"/>
    </row>
    <row r="33" spans="1:248" s="380" customFormat="1">
      <c r="A33" s="991"/>
      <c r="B33" s="992" t="s">
        <v>887</v>
      </c>
      <c r="C33" s="978"/>
      <c r="D33" s="970"/>
      <c r="E33" s="993"/>
      <c r="F33" s="990"/>
      <c r="G33" s="383"/>
    </row>
    <row r="34" spans="1:248" s="380" customFormat="1" ht="28.5">
      <c r="A34" s="983"/>
      <c r="B34" s="962" t="s">
        <v>1705</v>
      </c>
      <c r="C34" s="981"/>
      <c r="D34" s="981"/>
      <c r="E34" s="981"/>
      <c r="F34" s="979"/>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c r="HX34" s="372"/>
      <c r="HY34" s="372"/>
      <c r="HZ34" s="372"/>
      <c r="IA34" s="372"/>
      <c r="IB34" s="372"/>
      <c r="IC34" s="372"/>
      <c r="ID34" s="372"/>
      <c r="IE34" s="372"/>
      <c r="IF34" s="372"/>
      <c r="IG34" s="372"/>
      <c r="IH34" s="372"/>
      <c r="II34" s="372"/>
      <c r="IJ34" s="372"/>
      <c r="IK34" s="372"/>
      <c r="IL34" s="372"/>
      <c r="IM34" s="372"/>
      <c r="IN34" s="372"/>
    </row>
    <row r="35" spans="1:248" s="380" customFormat="1" ht="14.25">
      <c r="A35" s="983"/>
      <c r="B35" s="962" t="s">
        <v>1706</v>
      </c>
      <c r="C35" s="981"/>
      <c r="D35" s="981"/>
      <c r="E35" s="981"/>
      <c r="F35" s="979"/>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c r="HX35" s="372"/>
      <c r="HY35" s="372"/>
      <c r="HZ35" s="372"/>
      <c r="IA35" s="372"/>
      <c r="IB35" s="372"/>
      <c r="IC35" s="372"/>
      <c r="ID35" s="372"/>
      <c r="IE35" s="372"/>
      <c r="IF35" s="372"/>
      <c r="IG35" s="372"/>
      <c r="IH35" s="372"/>
      <c r="II35" s="372"/>
      <c r="IJ35" s="372"/>
      <c r="IK35" s="372"/>
      <c r="IL35" s="372"/>
      <c r="IM35" s="372"/>
      <c r="IN35" s="372"/>
    </row>
    <row r="36" spans="1:248" s="380" customFormat="1" ht="14.25">
      <c r="A36" s="983"/>
      <c r="B36" s="962" t="s">
        <v>1707</v>
      </c>
      <c r="C36" s="981"/>
      <c r="D36" s="981"/>
      <c r="E36" s="981"/>
      <c r="F36" s="979"/>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c r="HX36" s="372"/>
      <c r="HY36" s="372"/>
      <c r="HZ36" s="372"/>
      <c r="IA36" s="372"/>
      <c r="IB36" s="372"/>
      <c r="IC36" s="372"/>
      <c r="ID36" s="372"/>
      <c r="IE36" s="372"/>
      <c r="IF36" s="372"/>
      <c r="IG36" s="372"/>
      <c r="IH36" s="372"/>
      <c r="II36" s="372"/>
      <c r="IJ36" s="372"/>
      <c r="IK36" s="372"/>
      <c r="IL36" s="372"/>
      <c r="IM36" s="372"/>
      <c r="IN36" s="372"/>
    </row>
    <row r="37" spans="1:248" s="380" customFormat="1" ht="14.25">
      <c r="A37" s="983"/>
      <c r="B37" s="962" t="s">
        <v>1708</v>
      </c>
      <c r="C37" s="981"/>
      <c r="D37" s="981"/>
      <c r="E37" s="981"/>
      <c r="F37" s="979"/>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c r="HX37" s="372"/>
      <c r="HY37" s="372"/>
      <c r="HZ37" s="372"/>
      <c r="IA37" s="372"/>
      <c r="IB37" s="372"/>
      <c r="IC37" s="372"/>
      <c r="ID37" s="372"/>
      <c r="IE37" s="372"/>
      <c r="IF37" s="372"/>
      <c r="IG37" s="372"/>
      <c r="IH37" s="372"/>
      <c r="II37" s="372"/>
      <c r="IJ37" s="372"/>
      <c r="IK37" s="372"/>
      <c r="IL37" s="372"/>
      <c r="IM37" s="372"/>
      <c r="IN37" s="372"/>
    </row>
    <row r="38" spans="1:248" s="380" customFormat="1" ht="14.25">
      <c r="A38" s="983"/>
      <c r="B38" s="962" t="s">
        <v>1709</v>
      </c>
      <c r="C38" s="981"/>
      <c r="D38" s="981"/>
      <c r="E38" s="981"/>
      <c r="F38" s="979"/>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c r="HX38" s="372"/>
      <c r="HY38" s="372"/>
      <c r="HZ38" s="372"/>
      <c r="IA38" s="372"/>
      <c r="IB38" s="372"/>
      <c r="IC38" s="372"/>
      <c r="ID38" s="372"/>
      <c r="IE38" s="372"/>
      <c r="IF38" s="372"/>
      <c r="IG38" s="372"/>
      <c r="IH38" s="372"/>
      <c r="II38" s="372"/>
      <c r="IJ38" s="372"/>
      <c r="IK38" s="372"/>
      <c r="IL38" s="372"/>
      <c r="IM38" s="372"/>
      <c r="IN38" s="372"/>
    </row>
    <row r="39" spans="1:248" s="380" customFormat="1" ht="14.25">
      <c r="A39" s="983"/>
      <c r="B39" s="962" t="s">
        <v>1710</v>
      </c>
      <c r="C39" s="981"/>
      <c r="D39" s="981"/>
      <c r="E39" s="981"/>
      <c r="F39" s="979"/>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c r="HX39" s="372"/>
      <c r="HY39" s="372"/>
      <c r="HZ39" s="372"/>
      <c r="IA39" s="372"/>
      <c r="IB39" s="372"/>
      <c r="IC39" s="372"/>
      <c r="ID39" s="372"/>
      <c r="IE39" s="372"/>
      <c r="IF39" s="372"/>
      <c r="IG39" s="372"/>
      <c r="IH39" s="372"/>
      <c r="II39" s="372"/>
      <c r="IJ39" s="372"/>
      <c r="IK39" s="372"/>
      <c r="IL39" s="372"/>
      <c r="IM39" s="372"/>
      <c r="IN39" s="372"/>
    </row>
    <row r="40" spans="1:248" s="380" customFormat="1" ht="14.25">
      <c r="A40" s="983"/>
      <c r="B40" s="962" t="s">
        <v>1711</v>
      </c>
      <c r="C40" s="981"/>
      <c r="D40" s="981"/>
      <c r="E40" s="981"/>
      <c r="F40" s="979"/>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c r="HX40" s="372"/>
      <c r="HY40" s="372"/>
      <c r="HZ40" s="372"/>
      <c r="IA40" s="372"/>
      <c r="IB40" s="372"/>
      <c r="IC40" s="372"/>
      <c r="ID40" s="372"/>
      <c r="IE40" s="372"/>
      <c r="IF40" s="372"/>
      <c r="IG40" s="372"/>
      <c r="IH40" s="372"/>
      <c r="II40" s="372"/>
      <c r="IJ40" s="372"/>
      <c r="IK40" s="372"/>
      <c r="IL40" s="372"/>
      <c r="IM40" s="372"/>
      <c r="IN40" s="372"/>
    </row>
    <row r="41" spans="1:248" s="380" customFormat="1" ht="14.25">
      <c r="A41" s="983"/>
      <c r="B41" s="962" t="s">
        <v>1712</v>
      </c>
      <c r="C41" s="981"/>
      <c r="D41" s="981"/>
      <c r="E41" s="981"/>
      <c r="F41" s="979"/>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c r="HX41" s="372"/>
      <c r="HY41" s="372"/>
      <c r="HZ41" s="372"/>
      <c r="IA41" s="372"/>
      <c r="IB41" s="372"/>
      <c r="IC41" s="372"/>
      <c r="ID41" s="372"/>
      <c r="IE41" s="372"/>
      <c r="IF41" s="372"/>
      <c r="IG41" s="372"/>
      <c r="IH41" s="372"/>
      <c r="II41" s="372"/>
      <c r="IJ41" s="372"/>
      <c r="IK41" s="372"/>
      <c r="IL41" s="372"/>
      <c r="IM41" s="372"/>
      <c r="IN41" s="372"/>
    </row>
    <row r="42" spans="1:248" s="380" customFormat="1" ht="14.25">
      <c r="A42" s="983"/>
      <c r="B42" s="962" t="s">
        <v>1713</v>
      </c>
      <c r="C42" s="981"/>
      <c r="D42" s="981"/>
      <c r="E42" s="981"/>
      <c r="F42" s="979"/>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372"/>
      <c r="II42" s="372"/>
      <c r="IJ42" s="372"/>
      <c r="IK42" s="372"/>
      <c r="IL42" s="372"/>
      <c r="IM42" s="372"/>
      <c r="IN42" s="372"/>
    </row>
    <row r="43" spans="1:248" s="380" customFormat="1" ht="28.5">
      <c r="A43" s="983"/>
      <c r="B43" s="962" t="s">
        <v>1714</v>
      </c>
      <c r="C43" s="981"/>
      <c r="D43" s="981"/>
      <c r="E43" s="981"/>
      <c r="F43" s="979"/>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c r="HY43" s="372"/>
      <c r="HZ43" s="372"/>
      <c r="IA43" s="372"/>
      <c r="IB43" s="372"/>
      <c r="IC43" s="372"/>
      <c r="ID43" s="372"/>
      <c r="IE43" s="372"/>
      <c r="IF43" s="372"/>
      <c r="IG43" s="372"/>
      <c r="IH43" s="372"/>
      <c r="II43" s="372"/>
      <c r="IJ43" s="372"/>
      <c r="IK43" s="372"/>
      <c r="IL43" s="372"/>
      <c r="IM43" s="372"/>
      <c r="IN43" s="372"/>
    </row>
    <row r="44" spans="1:248" s="380" customFormat="1" ht="28.5">
      <c r="A44" s="983"/>
      <c r="B44" s="962" t="s">
        <v>1715</v>
      </c>
      <c r="C44" s="981"/>
      <c r="D44" s="981"/>
      <c r="E44" s="981"/>
      <c r="F44" s="979"/>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c r="HY44" s="372"/>
      <c r="HZ44" s="372"/>
      <c r="IA44" s="372"/>
      <c r="IB44" s="372"/>
      <c r="IC44" s="372"/>
      <c r="ID44" s="372"/>
      <c r="IE44" s="372"/>
      <c r="IF44" s="372"/>
      <c r="IG44" s="372"/>
      <c r="IH44" s="372"/>
      <c r="II44" s="372"/>
      <c r="IJ44" s="372"/>
      <c r="IK44" s="372"/>
      <c r="IL44" s="372"/>
      <c r="IM44" s="372"/>
      <c r="IN44" s="372"/>
    </row>
    <row r="45" spans="1:248" s="380" customFormat="1" ht="14.25">
      <c r="A45" s="983"/>
      <c r="B45" s="962" t="s">
        <v>1716</v>
      </c>
      <c r="C45" s="981"/>
      <c r="D45" s="981"/>
      <c r="E45" s="981"/>
      <c r="F45" s="979"/>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c r="HY45" s="372"/>
      <c r="HZ45" s="372"/>
      <c r="IA45" s="372"/>
      <c r="IB45" s="372"/>
      <c r="IC45" s="372"/>
      <c r="ID45" s="372"/>
      <c r="IE45" s="372"/>
      <c r="IF45" s="372"/>
      <c r="IG45" s="372"/>
      <c r="IH45" s="372"/>
      <c r="II45" s="372"/>
      <c r="IJ45" s="372"/>
      <c r="IK45" s="372"/>
      <c r="IL45" s="372"/>
      <c r="IM45" s="372"/>
      <c r="IN45" s="372"/>
    </row>
    <row r="46" spans="1:248" s="380" customFormat="1" ht="14.25">
      <c r="A46" s="983"/>
      <c r="B46" s="962" t="s">
        <v>1717</v>
      </c>
      <c r="C46" s="981"/>
      <c r="D46" s="981"/>
      <c r="E46" s="981"/>
      <c r="F46" s="979"/>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372"/>
      <c r="IH46" s="372"/>
      <c r="II46" s="372"/>
      <c r="IJ46" s="372"/>
      <c r="IK46" s="372"/>
      <c r="IL46" s="372"/>
      <c r="IM46" s="372"/>
      <c r="IN46" s="372"/>
    </row>
    <row r="47" spans="1:248" s="380" customFormat="1" ht="14.25">
      <c r="A47" s="983"/>
      <c r="B47" s="962" t="s">
        <v>1718</v>
      </c>
      <c r="C47" s="981"/>
      <c r="D47" s="981"/>
      <c r="E47" s="981"/>
      <c r="F47" s="979"/>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372"/>
      <c r="IH47" s="372"/>
      <c r="II47" s="372"/>
      <c r="IJ47" s="372"/>
      <c r="IK47" s="372"/>
      <c r="IL47" s="372"/>
      <c r="IM47" s="372"/>
      <c r="IN47" s="372"/>
    </row>
    <row r="48" spans="1:248" s="380" customFormat="1" ht="14.25">
      <c r="A48" s="983"/>
      <c r="B48" s="962" t="s">
        <v>1719</v>
      </c>
      <c r="C48" s="981"/>
      <c r="D48" s="981"/>
      <c r="E48" s="981"/>
      <c r="F48" s="979"/>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372"/>
      <c r="II48" s="372"/>
      <c r="IJ48" s="372"/>
      <c r="IK48" s="372"/>
      <c r="IL48" s="372"/>
      <c r="IM48" s="372"/>
      <c r="IN48" s="372"/>
    </row>
    <row r="49" spans="1:248" s="380" customFormat="1" ht="14.25">
      <c r="A49" s="983"/>
      <c r="B49" s="962" t="s">
        <v>1720</v>
      </c>
      <c r="C49" s="981"/>
      <c r="D49" s="981"/>
      <c r="E49" s="981"/>
      <c r="F49" s="979"/>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372"/>
      <c r="IJ49" s="372"/>
      <c r="IK49" s="372"/>
      <c r="IL49" s="372"/>
      <c r="IM49" s="372"/>
      <c r="IN49" s="372"/>
    </row>
    <row r="50" spans="1:248" s="380" customFormat="1" ht="14.25">
      <c r="A50" s="983"/>
      <c r="B50" s="962" t="s">
        <v>1721</v>
      </c>
      <c r="C50" s="981"/>
      <c r="D50" s="981"/>
      <c r="E50" s="981"/>
      <c r="F50" s="979"/>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c r="HX50" s="372"/>
      <c r="HY50" s="372"/>
      <c r="HZ50" s="372"/>
      <c r="IA50" s="372"/>
      <c r="IB50" s="372"/>
      <c r="IC50" s="372"/>
      <c r="ID50" s="372"/>
      <c r="IE50" s="372"/>
      <c r="IF50" s="372"/>
      <c r="IG50" s="372"/>
      <c r="IH50" s="372"/>
      <c r="II50" s="372"/>
      <c r="IJ50" s="372"/>
      <c r="IK50" s="372"/>
      <c r="IL50" s="372"/>
      <c r="IM50" s="372"/>
      <c r="IN50" s="372"/>
    </row>
    <row r="51" spans="1:248" s="380" customFormat="1" ht="14.25">
      <c r="A51" s="983"/>
      <c r="B51" s="962" t="s">
        <v>1722</v>
      </c>
      <c r="C51" s="981"/>
      <c r="D51" s="981"/>
      <c r="E51" s="981"/>
      <c r="F51" s="979"/>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c r="HX51" s="372"/>
      <c r="HY51" s="372"/>
      <c r="HZ51" s="372"/>
      <c r="IA51" s="372"/>
      <c r="IB51" s="372"/>
      <c r="IC51" s="372"/>
      <c r="ID51" s="372"/>
      <c r="IE51" s="372"/>
      <c r="IF51" s="372"/>
      <c r="IG51" s="372"/>
      <c r="IH51" s="372"/>
      <c r="II51" s="372"/>
      <c r="IJ51" s="372"/>
      <c r="IK51" s="372"/>
      <c r="IL51" s="372"/>
      <c r="IM51" s="372"/>
      <c r="IN51" s="372"/>
    </row>
    <row r="52" spans="1:248" s="380" customFormat="1" ht="14.25">
      <c r="A52" s="983"/>
      <c r="B52" s="962" t="s">
        <v>1723</v>
      </c>
      <c r="C52" s="981"/>
      <c r="D52" s="981"/>
      <c r="E52" s="981"/>
      <c r="F52" s="979"/>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c r="HX52" s="372"/>
      <c r="HY52" s="372"/>
      <c r="HZ52" s="372"/>
      <c r="IA52" s="372"/>
      <c r="IB52" s="372"/>
      <c r="IC52" s="372"/>
      <c r="ID52" s="372"/>
      <c r="IE52" s="372"/>
      <c r="IF52" s="372"/>
      <c r="IG52" s="372"/>
      <c r="IH52" s="372"/>
      <c r="II52" s="372"/>
      <c r="IJ52" s="372"/>
      <c r="IK52" s="372"/>
      <c r="IL52" s="372"/>
      <c r="IM52" s="372"/>
      <c r="IN52" s="372"/>
    </row>
    <row r="53" spans="1:248" s="380" customFormat="1" ht="14.25">
      <c r="A53" s="983"/>
      <c r="B53" s="962" t="s">
        <v>1724</v>
      </c>
      <c r="C53" s="981"/>
      <c r="D53" s="981"/>
      <c r="E53" s="981"/>
      <c r="F53" s="979"/>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c r="HX53" s="372"/>
      <c r="HY53" s="372"/>
      <c r="HZ53" s="372"/>
      <c r="IA53" s="372"/>
      <c r="IB53" s="372"/>
      <c r="IC53" s="372"/>
      <c r="ID53" s="372"/>
      <c r="IE53" s="372"/>
      <c r="IF53" s="372"/>
      <c r="IG53" s="372"/>
      <c r="IH53" s="372"/>
      <c r="II53" s="372"/>
      <c r="IJ53" s="372"/>
      <c r="IK53" s="372"/>
      <c r="IL53" s="372"/>
      <c r="IM53" s="372"/>
      <c r="IN53" s="372"/>
    </row>
    <row r="54" spans="1:248" s="380" customFormat="1" ht="14.25">
      <c r="A54" s="983"/>
      <c r="B54" s="962" t="s">
        <v>1725</v>
      </c>
      <c r="C54" s="981"/>
      <c r="D54" s="981"/>
      <c r="E54" s="981"/>
      <c r="F54" s="979"/>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2"/>
      <c r="II54" s="372"/>
      <c r="IJ54" s="372"/>
      <c r="IK54" s="372"/>
      <c r="IL54" s="372"/>
      <c r="IM54" s="372"/>
      <c r="IN54" s="372"/>
    </row>
    <row r="55" spans="1:248" s="476" customFormat="1" ht="14.25">
      <c r="A55" s="983"/>
      <c r="B55" s="962" t="s">
        <v>1726</v>
      </c>
      <c r="C55" s="978" t="s">
        <v>725</v>
      </c>
      <c r="D55" s="978">
        <v>1</v>
      </c>
      <c r="E55" s="958"/>
      <c r="F55" s="979">
        <f>$E55*D55</f>
        <v>0</v>
      </c>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475"/>
      <c r="AP55" s="475"/>
      <c r="AQ55" s="475"/>
      <c r="AR55" s="475"/>
      <c r="AS55" s="475"/>
      <c r="AT55" s="475"/>
      <c r="AU55" s="475"/>
      <c r="AV55" s="475"/>
      <c r="AW55" s="475"/>
      <c r="AX55" s="475"/>
      <c r="AY55" s="475"/>
      <c r="AZ55" s="475"/>
      <c r="BA55" s="475"/>
      <c r="BB55" s="475"/>
      <c r="BC55" s="475"/>
      <c r="BD55" s="475"/>
      <c r="BE55" s="475"/>
      <c r="BF55" s="475"/>
      <c r="BG55" s="475"/>
      <c r="BH55" s="475"/>
      <c r="BI55" s="475"/>
      <c r="BJ55" s="475"/>
      <c r="BK55" s="475"/>
      <c r="BL55" s="475"/>
      <c r="BM55" s="475"/>
      <c r="BN55" s="475"/>
      <c r="BO55" s="475"/>
      <c r="BP55" s="475"/>
      <c r="BQ55" s="475"/>
      <c r="BR55" s="475"/>
      <c r="BS55" s="475"/>
      <c r="BT55" s="475"/>
      <c r="BU55" s="475"/>
      <c r="BV55" s="475"/>
      <c r="BW55" s="475"/>
      <c r="BX55" s="475"/>
      <c r="BY55" s="475"/>
      <c r="BZ55" s="475"/>
      <c r="CA55" s="475"/>
      <c r="CB55" s="475"/>
      <c r="CC55" s="475"/>
      <c r="CD55" s="475"/>
      <c r="CE55" s="475"/>
      <c r="CF55" s="475"/>
      <c r="CG55" s="475"/>
      <c r="CH55" s="475"/>
      <c r="CI55" s="475"/>
      <c r="CJ55" s="475"/>
      <c r="CK55" s="475"/>
      <c r="CL55" s="475"/>
      <c r="CM55" s="475"/>
      <c r="CN55" s="475"/>
      <c r="CO55" s="475"/>
      <c r="CP55" s="475"/>
      <c r="CQ55" s="475"/>
      <c r="CR55" s="475"/>
      <c r="CS55" s="475"/>
      <c r="CT55" s="475"/>
      <c r="CU55" s="475"/>
      <c r="CV55" s="475"/>
      <c r="CW55" s="475"/>
      <c r="CX55" s="475"/>
      <c r="CY55" s="475"/>
      <c r="CZ55" s="475"/>
      <c r="DA55" s="475"/>
      <c r="DB55" s="475"/>
      <c r="DC55" s="475"/>
      <c r="DD55" s="475"/>
      <c r="DE55" s="475"/>
      <c r="DF55" s="475"/>
      <c r="DG55" s="475"/>
      <c r="DH55" s="475"/>
      <c r="DI55" s="475"/>
      <c r="DJ55" s="475"/>
      <c r="DK55" s="475"/>
      <c r="DL55" s="475"/>
      <c r="DM55" s="475"/>
      <c r="DN55" s="475"/>
      <c r="DO55" s="475"/>
      <c r="DP55" s="475"/>
      <c r="DQ55" s="475"/>
      <c r="DR55" s="475"/>
      <c r="DS55" s="475"/>
      <c r="DT55" s="475"/>
      <c r="DU55" s="475"/>
      <c r="DV55" s="475"/>
      <c r="DW55" s="475"/>
      <c r="DX55" s="475"/>
      <c r="DY55" s="475"/>
      <c r="DZ55" s="475"/>
      <c r="EA55" s="475"/>
      <c r="EB55" s="475"/>
      <c r="EC55" s="475"/>
      <c r="ED55" s="475"/>
      <c r="EE55" s="475"/>
      <c r="EF55" s="475"/>
      <c r="EG55" s="475"/>
      <c r="EH55" s="475"/>
      <c r="EI55" s="475"/>
      <c r="EJ55" s="475"/>
      <c r="EK55" s="475"/>
      <c r="EL55" s="475"/>
      <c r="EM55" s="475"/>
      <c r="EN55" s="475"/>
      <c r="EO55" s="475"/>
      <c r="EP55" s="475"/>
      <c r="EQ55" s="475"/>
      <c r="ER55" s="475"/>
      <c r="ES55" s="475"/>
      <c r="ET55" s="475"/>
      <c r="EU55" s="475"/>
      <c r="EV55" s="475"/>
      <c r="EW55" s="475"/>
      <c r="EX55" s="475"/>
      <c r="EY55" s="475"/>
      <c r="EZ55" s="475"/>
      <c r="FA55" s="475"/>
      <c r="FB55" s="475"/>
      <c r="FC55" s="475"/>
      <c r="FD55" s="475"/>
      <c r="FE55" s="475"/>
      <c r="FF55" s="475"/>
      <c r="FG55" s="475"/>
      <c r="FH55" s="475"/>
      <c r="FI55" s="475"/>
      <c r="FJ55" s="475"/>
      <c r="FK55" s="475"/>
      <c r="FL55" s="475"/>
      <c r="FM55" s="475"/>
      <c r="FN55" s="475"/>
      <c r="FO55" s="475"/>
      <c r="FP55" s="475"/>
      <c r="FQ55" s="475"/>
      <c r="FR55" s="475"/>
      <c r="FS55" s="475"/>
      <c r="FT55" s="475"/>
      <c r="FU55" s="475"/>
      <c r="FV55" s="475"/>
      <c r="FW55" s="475"/>
      <c r="FX55" s="475"/>
      <c r="FY55" s="475"/>
      <c r="FZ55" s="475"/>
      <c r="GA55" s="475"/>
      <c r="GB55" s="475"/>
      <c r="GC55" s="475"/>
      <c r="GD55" s="475"/>
      <c r="GE55" s="475"/>
      <c r="GF55" s="475"/>
      <c r="GG55" s="475"/>
      <c r="GH55" s="475"/>
      <c r="GI55" s="475"/>
      <c r="GJ55" s="475"/>
      <c r="GK55" s="475"/>
      <c r="GL55" s="475"/>
      <c r="GM55" s="475"/>
      <c r="GN55" s="475"/>
      <c r="GO55" s="475"/>
      <c r="GP55" s="475"/>
      <c r="GQ55" s="475"/>
      <c r="GR55" s="475"/>
      <c r="GS55" s="475"/>
      <c r="GT55" s="475"/>
      <c r="GU55" s="475"/>
      <c r="GV55" s="475"/>
      <c r="GW55" s="475"/>
      <c r="GX55" s="475"/>
      <c r="GY55" s="475"/>
      <c r="GZ55" s="475"/>
      <c r="HA55" s="475"/>
      <c r="HB55" s="475"/>
      <c r="HC55" s="475"/>
      <c r="HD55" s="475"/>
      <c r="HE55" s="475"/>
      <c r="HF55" s="475"/>
      <c r="HG55" s="475"/>
      <c r="HH55" s="475"/>
      <c r="HI55" s="475"/>
      <c r="HJ55" s="475"/>
      <c r="HK55" s="475"/>
      <c r="HL55" s="475"/>
      <c r="HM55" s="475"/>
      <c r="HN55" s="475"/>
      <c r="HO55" s="475"/>
      <c r="HP55" s="475"/>
      <c r="HQ55" s="475"/>
      <c r="HR55" s="475"/>
      <c r="HS55" s="475"/>
      <c r="HT55" s="475"/>
      <c r="HU55" s="475"/>
      <c r="HV55" s="475"/>
      <c r="HW55" s="475"/>
      <c r="HX55" s="475"/>
      <c r="HY55" s="475"/>
      <c r="HZ55" s="475"/>
      <c r="IA55" s="475"/>
      <c r="IB55" s="475"/>
      <c r="IC55" s="475"/>
      <c r="ID55" s="475"/>
      <c r="IE55" s="475"/>
      <c r="IF55" s="475"/>
      <c r="IG55" s="475"/>
      <c r="IH55" s="475"/>
      <c r="II55" s="475"/>
      <c r="IJ55" s="475"/>
      <c r="IK55" s="475"/>
      <c r="IL55" s="475"/>
      <c r="IM55" s="475"/>
      <c r="IN55" s="475"/>
    </row>
    <row r="56" spans="1:248" s="380" customFormat="1" ht="14.25">
      <c r="A56" s="983"/>
      <c r="B56" s="962"/>
      <c r="C56" s="981"/>
      <c r="D56" s="981"/>
      <c r="E56" s="981"/>
      <c r="F56" s="979"/>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372"/>
      <c r="II56" s="372"/>
      <c r="IJ56" s="372"/>
      <c r="IK56" s="372"/>
      <c r="IL56" s="372"/>
      <c r="IM56" s="372"/>
      <c r="IN56" s="372"/>
    </row>
    <row r="57" spans="1:248" s="380" customFormat="1" ht="85.5">
      <c r="A57" s="976" t="s">
        <v>421</v>
      </c>
      <c r="B57" s="962" t="s">
        <v>1727</v>
      </c>
      <c r="C57" s="981"/>
      <c r="D57" s="981"/>
      <c r="E57" s="981"/>
      <c r="F57" s="979"/>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c r="HX57" s="372"/>
      <c r="HY57" s="372"/>
      <c r="HZ57" s="372"/>
      <c r="IA57" s="372"/>
      <c r="IB57" s="372"/>
      <c r="IC57" s="372"/>
      <c r="ID57" s="372"/>
      <c r="IE57" s="372"/>
      <c r="IF57" s="372"/>
      <c r="IG57" s="372"/>
      <c r="IH57" s="372"/>
      <c r="II57" s="372"/>
      <c r="IJ57" s="372"/>
      <c r="IK57" s="372"/>
      <c r="IL57" s="372"/>
      <c r="IM57" s="372"/>
      <c r="IN57" s="372"/>
    </row>
    <row r="58" spans="1:248" s="380" customFormat="1" ht="14.25">
      <c r="A58" s="983"/>
      <c r="B58" s="962"/>
      <c r="C58" s="981"/>
      <c r="D58" s="981"/>
      <c r="E58" s="981"/>
      <c r="F58" s="979"/>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2"/>
      <c r="II58" s="372"/>
      <c r="IJ58" s="372"/>
      <c r="IK58" s="372"/>
      <c r="IL58" s="372"/>
      <c r="IM58" s="372"/>
      <c r="IN58" s="372"/>
    </row>
    <row r="59" spans="1:248" s="380" customFormat="1" ht="14.25">
      <c r="A59" s="983" t="s">
        <v>422</v>
      </c>
      <c r="B59" s="962" t="s">
        <v>1728</v>
      </c>
      <c r="C59" s="981"/>
      <c r="D59" s="981"/>
      <c r="E59" s="981"/>
      <c r="F59" s="979"/>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c r="HX59" s="372"/>
      <c r="HY59" s="372"/>
      <c r="HZ59" s="372"/>
      <c r="IA59" s="372"/>
      <c r="IB59" s="372"/>
      <c r="IC59" s="372"/>
      <c r="ID59" s="372"/>
      <c r="IE59" s="372"/>
      <c r="IF59" s="372"/>
      <c r="IG59" s="372"/>
      <c r="IH59" s="372"/>
      <c r="II59" s="372"/>
      <c r="IJ59" s="372"/>
      <c r="IK59" s="372"/>
      <c r="IL59" s="372"/>
      <c r="IM59" s="372"/>
      <c r="IN59" s="372"/>
    </row>
    <row r="60" spans="1:248" s="382" customFormat="1" ht="14.25">
      <c r="A60" s="986"/>
      <c r="B60" s="987" t="s">
        <v>2035</v>
      </c>
      <c r="C60" s="988"/>
      <c r="D60" s="989"/>
      <c r="E60" s="985"/>
      <c r="F60" s="990"/>
    </row>
    <row r="61" spans="1:248" s="382" customFormat="1" ht="14.25">
      <c r="A61" s="986"/>
      <c r="B61" s="987"/>
      <c r="C61" s="988"/>
      <c r="D61" s="989"/>
      <c r="E61" s="985"/>
      <c r="F61" s="990"/>
    </row>
    <row r="62" spans="1:248" s="380" customFormat="1">
      <c r="A62" s="991"/>
      <c r="B62" s="992" t="s">
        <v>887</v>
      </c>
      <c r="C62" s="978"/>
      <c r="D62" s="970"/>
      <c r="E62" s="993"/>
      <c r="F62" s="990"/>
      <c r="G62" s="383"/>
    </row>
    <row r="63" spans="1:248" s="380" customFormat="1" ht="14.25">
      <c r="A63" s="991"/>
      <c r="B63" s="962" t="s">
        <v>1729</v>
      </c>
      <c r="C63" s="978"/>
      <c r="D63" s="970"/>
      <c r="E63" s="993"/>
      <c r="F63" s="990"/>
      <c r="G63" s="383"/>
    </row>
    <row r="64" spans="1:248" s="380" customFormat="1" ht="14.25">
      <c r="A64" s="991"/>
      <c r="B64" s="962" t="s">
        <v>1730</v>
      </c>
      <c r="C64" s="978"/>
      <c r="D64" s="970"/>
      <c r="E64" s="993"/>
      <c r="F64" s="990"/>
      <c r="G64" s="383"/>
    </row>
    <row r="65" spans="1:248" s="380" customFormat="1" ht="14.25">
      <c r="A65" s="991"/>
      <c r="B65" s="962" t="s">
        <v>1731</v>
      </c>
      <c r="C65" s="978"/>
      <c r="D65" s="970"/>
      <c r="E65" s="993"/>
      <c r="F65" s="990"/>
      <c r="G65" s="383"/>
    </row>
    <row r="66" spans="1:248" s="380" customFormat="1" ht="14.25">
      <c r="A66" s="991"/>
      <c r="B66" s="962" t="s">
        <v>1732</v>
      </c>
      <c r="C66" s="978"/>
      <c r="D66" s="970"/>
      <c r="E66" s="993"/>
      <c r="F66" s="990"/>
      <c r="G66" s="383"/>
    </row>
    <row r="67" spans="1:248" s="380" customFormat="1" ht="14.25">
      <c r="A67" s="991"/>
      <c r="B67" s="962"/>
      <c r="C67" s="978"/>
      <c r="D67" s="970"/>
      <c r="E67" s="993"/>
      <c r="F67" s="990"/>
      <c r="G67" s="383"/>
    </row>
    <row r="68" spans="1:248" s="380" customFormat="1" ht="14.25">
      <c r="A68" s="991"/>
      <c r="B68" s="962" t="s">
        <v>1719</v>
      </c>
      <c r="C68" s="978"/>
      <c r="D68" s="970"/>
      <c r="E68" s="993"/>
      <c r="F68" s="990"/>
      <c r="G68" s="383"/>
    </row>
    <row r="69" spans="1:248" s="380" customFormat="1" ht="14.25">
      <c r="A69" s="991"/>
      <c r="B69" s="962" t="s">
        <v>1720</v>
      </c>
      <c r="C69" s="978"/>
      <c r="D69" s="970"/>
      <c r="E69" s="993"/>
      <c r="F69" s="990"/>
      <c r="G69" s="383"/>
    </row>
    <row r="70" spans="1:248" s="380" customFormat="1" ht="14.25">
      <c r="A70" s="991"/>
      <c r="B70" s="962" t="s">
        <v>1733</v>
      </c>
      <c r="C70" s="978"/>
      <c r="D70" s="970"/>
      <c r="E70" s="993"/>
      <c r="F70" s="990"/>
      <c r="G70" s="383"/>
    </row>
    <row r="71" spans="1:248" s="380" customFormat="1" ht="14.25">
      <c r="A71" s="991"/>
      <c r="B71" s="962" t="s">
        <v>1734</v>
      </c>
      <c r="C71" s="978"/>
      <c r="D71" s="970"/>
      <c r="E71" s="993"/>
      <c r="F71" s="990"/>
      <c r="G71" s="383"/>
    </row>
    <row r="72" spans="1:248" s="380" customFormat="1" ht="14.25">
      <c r="A72" s="991"/>
      <c r="B72" s="962" t="s">
        <v>1735</v>
      </c>
      <c r="C72" s="978"/>
      <c r="D72" s="970"/>
      <c r="E72" s="993"/>
      <c r="F72" s="990"/>
      <c r="G72" s="383"/>
    </row>
    <row r="73" spans="1:248" s="380" customFormat="1" ht="14.25">
      <c r="A73" s="991"/>
      <c r="B73" s="962" t="s">
        <v>1736</v>
      </c>
      <c r="C73" s="978"/>
      <c r="D73" s="970"/>
      <c r="E73" s="993"/>
      <c r="F73" s="990"/>
      <c r="G73" s="383"/>
    </row>
    <row r="74" spans="1:248" s="380" customFormat="1" ht="14.25">
      <c r="A74" s="991"/>
      <c r="B74" s="962" t="s">
        <v>1737</v>
      </c>
      <c r="C74" s="978"/>
      <c r="D74" s="970"/>
      <c r="E74" s="993"/>
      <c r="F74" s="990"/>
      <c r="G74" s="383"/>
    </row>
    <row r="75" spans="1:248" s="476" customFormat="1" ht="28.5">
      <c r="A75" s="991"/>
      <c r="B75" s="962" t="s">
        <v>1738</v>
      </c>
      <c r="C75" s="978" t="s">
        <v>725</v>
      </c>
      <c r="D75" s="978">
        <v>1</v>
      </c>
      <c r="E75" s="958"/>
      <c r="F75" s="979">
        <f>$E75*D75</f>
        <v>0</v>
      </c>
      <c r="G75" s="477"/>
    </row>
    <row r="76" spans="1:248" s="380" customFormat="1" ht="14.25">
      <c r="A76" s="983"/>
      <c r="B76" s="962"/>
      <c r="C76" s="981"/>
      <c r="D76" s="981"/>
      <c r="E76" s="981"/>
      <c r="F76" s="979"/>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c r="HX76" s="372"/>
      <c r="HY76" s="372"/>
      <c r="HZ76" s="372"/>
      <c r="IA76" s="372"/>
      <c r="IB76" s="372"/>
      <c r="IC76" s="372"/>
      <c r="ID76" s="372"/>
      <c r="IE76" s="372"/>
      <c r="IF76" s="372"/>
      <c r="IG76" s="372"/>
      <c r="IH76" s="372"/>
      <c r="II76" s="372"/>
      <c r="IJ76" s="372"/>
      <c r="IK76" s="372"/>
      <c r="IL76" s="372"/>
      <c r="IM76" s="372"/>
      <c r="IN76" s="372"/>
    </row>
    <row r="77" spans="1:248" s="380" customFormat="1" ht="14.25">
      <c r="A77" s="983" t="s">
        <v>425</v>
      </c>
      <c r="B77" s="962" t="s">
        <v>1739</v>
      </c>
      <c r="C77" s="981"/>
      <c r="D77" s="981"/>
      <c r="E77" s="981"/>
      <c r="F77" s="979"/>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c r="HX77" s="372"/>
      <c r="HY77" s="372"/>
      <c r="HZ77" s="372"/>
      <c r="IA77" s="372"/>
      <c r="IB77" s="372"/>
      <c r="IC77" s="372"/>
      <c r="ID77" s="372"/>
      <c r="IE77" s="372"/>
      <c r="IF77" s="372"/>
      <c r="IG77" s="372"/>
      <c r="IH77" s="372"/>
      <c r="II77" s="372"/>
      <c r="IJ77" s="372"/>
      <c r="IK77" s="372"/>
      <c r="IL77" s="372"/>
      <c r="IM77" s="372"/>
      <c r="IN77" s="372"/>
    </row>
    <row r="78" spans="1:248" s="382" customFormat="1" ht="14.25">
      <c r="A78" s="986"/>
      <c r="B78" s="987" t="s">
        <v>1704</v>
      </c>
      <c r="C78" s="988"/>
      <c r="D78" s="989"/>
      <c r="E78" s="985"/>
      <c r="F78" s="990"/>
    </row>
    <row r="79" spans="1:248" s="382" customFormat="1" ht="14.25">
      <c r="A79" s="986"/>
      <c r="B79" s="987"/>
      <c r="C79" s="988"/>
      <c r="D79" s="989"/>
      <c r="E79" s="985"/>
      <c r="F79" s="990"/>
    </row>
    <row r="80" spans="1:248" s="380" customFormat="1">
      <c r="A80" s="991"/>
      <c r="B80" s="992" t="s">
        <v>887</v>
      </c>
      <c r="C80" s="978"/>
      <c r="D80" s="970"/>
      <c r="E80" s="993"/>
      <c r="F80" s="990"/>
      <c r="G80" s="383"/>
    </row>
    <row r="81" spans="1:248" s="380" customFormat="1" ht="14.25">
      <c r="A81" s="991"/>
      <c r="B81" s="962" t="s">
        <v>1740</v>
      </c>
      <c r="C81" s="978"/>
      <c r="D81" s="970"/>
      <c r="E81" s="993"/>
      <c r="F81" s="990"/>
      <c r="G81" s="383"/>
    </row>
    <row r="82" spans="1:248" s="380" customFormat="1" ht="14.25">
      <c r="A82" s="991"/>
      <c r="B82" s="962" t="s">
        <v>1730</v>
      </c>
      <c r="C82" s="978"/>
      <c r="D82" s="970"/>
      <c r="E82" s="993"/>
      <c r="F82" s="990"/>
      <c r="G82" s="383"/>
    </row>
    <row r="83" spans="1:248" s="380" customFormat="1" ht="14.25">
      <c r="A83" s="991"/>
      <c r="B83" s="962" t="s">
        <v>1731</v>
      </c>
      <c r="C83" s="978"/>
      <c r="D83" s="970"/>
      <c r="E83" s="993"/>
      <c r="F83" s="990"/>
      <c r="G83" s="383"/>
    </row>
    <row r="84" spans="1:248" s="380" customFormat="1" ht="14.25">
      <c r="A84" s="991"/>
      <c r="B84" s="962" t="s">
        <v>1741</v>
      </c>
      <c r="C84" s="978"/>
      <c r="D84" s="970"/>
      <c r="E84" s="993"/>
      <c r="F84" s="990"/>
      <c r="G84" s="383"/>
    </row>
    <row r="85" spans="1:248" s="380" customFormat="1" ht="14.25">
      <c r="A85" s="991"/>
      <c r="B85" s="962" t="s">
        <v>1719</v>
      </c>
      <c r="C85" s="978"/>
      <c r="D85" s="970"/>
      <c r="E85" s="993"/>
      <c r="F85" s="990"/>
      <c r="G85" s="383"/>
    </row>
    <row r="86" spans="1:248" s="380" customFormat="1" ht="14.25">
      <c r="A86" s="991"/>
      <c r="B86" s="962" t="s">
        <v>1720</v>
      </c>
      <c r="C86" s="978"/>
      <c r="D86" s="970"/>
      <c r="E86" s="993"/>
      <c r="F86" s="990"/>
      <c r="G86" s="383"/>
    </row>
    <row r="87" spans="1:248" s="380" customFormat="1" ht="14.25">
      <c r="A87" s="991"/>
      <c r="B87" s="962" t="s">
        <v>1742</v>
      </c>
      <c r="C87" s="978"/>
      <c r="D87" s="970"/>
      <c r="E87" s="993"/>
      <c r="F87" s="990"/>
      <c r="G87" s="383"/>
    </row>
    <row r="88" spans="1:248" s="380" customFormat="1" ht="14.25">
      <c r="A88" s="991"/>
      <c r="B88" s="962" t="s">
        <v>1743</v>
      </c>
      <c r="C88" s="978"/>
      <c r="D88" s="970"/>
      <c r="E88" s="993"/>
      <c r="F88" s="990"/>
      <c r="G88" s="383"/>
    </row>
    <row r="89" spans="1:248" s="380" customFormat="1" ht="14.25">
      <c r="A89" s="991"/>
      <c r="B89" s="962" t="s">
        <v>1744</v>
      </c>
      <c r="C89" s="978"/>
      <c r="D89" s="970"/>
      <c r="E89" s="993"/>
      <c r="F89" s="990"/>
      <c r="G89" s="383"/>
    </row>
    <row r="90" spans="1:248" s="380" customFormat="1" ht="14.25">
      <c r="A90" s="991"/>
      <c r="B90" s="962" t="s">
        <v>1745</v>
      </c>
      <c r="C90" s="978"/>
      <c r="D90" s="970"/>
      <c r="E90" s="993"/>
      <c r="F90" s="990"/>
      <c r="G90" s="383"/>
    </row>
    <row r="91" spans="1:248" s="380" customFormat="1" ht="14.25">
      <c r="A91" s="991"/>
      <c r="B91" s="962" t="s">
        <v>1737</v>
      </c>
      <c r="C91" s="978"/>
      <c r="D91" s="970"/>
      <c r="E91" s="993"/>
      <c r="F91" s="990"/>
      <c r="G91" s="383"/>
    </row>
    <row r="92" spans="1:248" s="476" customFormat="1" ht="28.5">
      <c r="A92" s="991"/>
      <c r="B92" s="962" t="s">
        <v>1738</v>
      </c>
      <c r="C92" s="978" t="s">
        <v>725</v>
      </c>
      <c r="D92" s="978">
        <v>6</v>
      </c>
      <c r="E92" s="958"/>
      <c r="F92" s="979">
        <f>$E92*D92</f>
        <v>0</v>
      </c>
      <c r="G92" s="477"/>
    </row>
    <row r="93" spans="1:248" s="380" customFormat="1">
      <c r="A93" s="991"/>
      <c r="B93" s="992"/>
      <c r="C93" s="978"/>
      <c r="D93" s="970"/>
      <c r="E93" s="993"/>
      <c r="F93" s="990"/>
      <c r="G93" s="383"/>
    </row>
    <row r="94" spans="1:248" s="380" customFormat="1" ht="14.25">
      <c r="A94" s="983" t="s">
        <v>431</v>
      </c>
      <c r="B94" s="962" t="s">
        <v>1746</v>
      </c>
      <c r="C94" s="981"/>
      <c r="D94" s="981"/>
      <c r="E94" s="981"/>
      <c r="F94" s="979"/>
      <c r="G94" s="372"/>
      <c r="H94" s="372"/>
      <c r="I94" s="372"/>
      <c r="J94" s="372"/>
      <c r="K94" s="372"/>
      <c r="L94" s="372"/>
      <c r="M94" s="372"/>
      <c r="N94" s="372"/>
      <c r="O94" s="372"/>
      <c r="P94" s="372"/>
      <c r="Q94" s="372"/>
      <c r="R94" s="372"/>
      <c r="S94" s="372"/>
      <c r="T94" s="372"/>
      <c r="U94" s="372"/>
      <c r="V94" s="372"/>
      <c r="W94" s="372"/>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372"/>
      <c r="BK94" s="372"/>
      <c r="BL94" s="372"/>
      <c r="BM94" s="372"/>
      <c r="BN94" s="372"/>
      <c r="BO94" s="372"/>
      <c r="BP94" s="372"/>
      <c r="BQ94" s="372"/>
      <c r="BR94" s="372"/>
      <c r="BS94" s="372"/>
      <c r="BT94" s="372"/>
      <c r="BU94" s="372"/>
      <c r="BV94" s="372"/>
      <c r="BW94" s="372"/>
      <c r="BX94" s="372"/>
      <c r="BY94" s="372"/>
      <c r="BZ94" s="372"/>
      <c r="CA94" s="372"/>
      <c r="CB94" s="372"/>
      <c r="CC94" s="372"/>
      <c r="CD94" s="372"/>
      <c r="CE94" s="372"/>
      <c r="CF94" s="372"/>
      <c r="CG94" s="372"/>
      <c r="CH94" s="372"/>
      <c r="CI94" s="372"/>
      <c r="CJ94" s="372"/>
      <c r="CK94" s="372"/>
      <c r="CL94" s="372"/>
      <c r="CM94" s="372"/>
      <c r="CN94" s="372"/>
      <c r="CO94" s="372"/>
      <c r="CP94" s="372"/>
      <c r="CQ94" s="372"/>
      <c r="CR94" s="372"/>
      <c r="CS94" s="372"/>
      <c r="CT94" s="372"/>
      <c r="CU94" s="372"/>
      <c r="CV94" s="372"/>
      <c r="CW94" s="372"/>
      <c r="CX94" s="372"/>
      <c r="CY94" s="372"/>
      <c r="CZ94" s="372"/>
      <c r="DA94" s="372"/>
      <c r="DB94" s="372"/>
      <c r="DC94" s="372"/>
      <c r="DD94" s="372"/>
      <c r="DE94" s="372"/>
      <c r="DF94" s="372"/>
      <c r="DG94" s="372"/>
      <c r="DH94" s="372"/>
      <c r="DI94" s="372"/>
      <c r="DJ94" s="372"/>
      <c r="DK94" s="372"/>
      <c r="DL94" s="372"/>
      <c r="DM94" s="372"/>
      <c r="DN94" s="372"/>
      <c r="DO94" s="372"/>
      <c r="DP94" s="372"/>
      <c r="DQ94" s="372"/>
      <c r="DR94" s="372"/>
      <c r="DS94" s="372"/>
      <c r="DT94" s="372"/>
      <c r="DU94" s="372"/>
      <c r="DV94" s="372"/>
      <c r="DW94" s="372"/>
      <c r="DX94" s="372"/>
      <c r="DY94" s="372"/>
      <c r="DZ94" s="372"/>
      <c r="EA94" s="372"/>
      <c r="EB94" s="372"/>
      <c r="EC94" s="372"/>
      <c r="ED94" s="372"/>
      <c r="EE94" s="372"/>
      <c r="EF94" s="372"/>
      <c r="EG94" s="372"/>
      <c r="EH94" s="372"/>
      <c r="EI94" s="372"/>
      <c r="EJ94" s="372"/>
      <c r="EK94" s="372"/>
      <c r="EL94" s="372"/>
      <c r="EM94" s="372"/>
      <c r="EN94" s="372"/>
      <c r="EO94" s="372"/>
      <c r="EP94" s="372"/>
      <c r="EQ94" s="372"/>
      <c r="ER94" s="372"/>
      <c r="ES94" s="372"/>
      <c r="ET94" s="372"/>
      <c r="EU94" s="372"/>
      <c r="EV94" s="372"/>
      <c r="EW94" s="372"/>
      <c r="EX94" s="372"/>
      <c r="EY94" s="372"/>
      <c r="EZ94" s="372"/>
      <c r="FA94" s="372"/>
      <c r="FB94" s="372"/>
      <c r="FC94" s="372"/>
      <c r="FD94" s="372"/>
      <c r="FE94" s="372"/>
      <c r="FF94" s="372"/>
      <c r="FG94" s="372"/>
      <c r="FH94" s="372"/>
      <c r="FI94" s="372"/>
      <c r="FJ94" s="372"/>
      <c r="FK94" s="372"/>
      <c r="FL94" s="372"/>
      <c r="FM94" s="372"/>
      <c r="FN94" s="372"/>
      <c r="FO94" s="372"/>
      <c r="FP94" s="372"/>
      <c r="FQ94" s="372"/>
      <c r="FR94" s="372"/>
      <c r="FS94" s="372"/>
      <c r="FT94" s="372"/>
      <c r="FU94" s="372"/>
      <c r="FV94" s="372"/>
      <c r="FW94" s="372"/>
      <c r="FX94" s="372"/>
      <c r="FY94" s="372"/>
      <c r="FZ94" s="372"/>
      <c r="GA94" s="372"/>
      <c r="GB94" s="372"/>
      <c r="GC94" s="372"/>
      <c r="GD94" s="372"/>
      <c r="GE94" s="372"/>
      <c r="GF94" s="372"/>
      <c r="GG94" s="372"/>
      <c r="GH94" s="372"/>
      <c r="GI94" s="372"/>
      <c r="GJ94" s="372"/>
      <c r="GK94" s="372"/>
      <c r="GL94" s="372"/>
      <c r="GM94" s="372"/>
      <c r="GN94" s="372"/>
      <c r="GO94" s="372"/>
      <c r="GP94" s="372"/>
      <c r="GQ94" s="372"/>
      <c r="GR94" s="372"/>
      <c r="GS94" s="372"/>
      <c r="GT94" s="372"/>
      <c r="GU94" s="372"/>
      <c r="GV94" s="372"/>
      <c r="GW94" s="372"/>
      <c r="GX94" s="372"/>
      <c r="GY94" s="372"/>
      <c r="GZ94" s="372"/>
      <c r="HA94" s="372"/>
      <c r="HB94" s="372"/>
      <c r="HC94" s="372"/>
      <c r="HD94" s="372"/>
      <c r="HE94" s="372"/>
      <c r="HF94" s="372"/>
      <c r="HG94" s="372"/>
      <c r="HH94" s="372"/>
      <c r="HI94" s="372"/>
      <c r="HJ94" s="372"/>
      <c r="HK94" s="372"/>
      <c r="HL94" s="372"/>
      <c r="HM94" s="372"/>
      <c r="HN94" s="372"/>
      <c r="HO94" s="372"/>
      <c r="HP94" s="372"/>
      <c r="HQ94" s="372"/>
      <c r="HR94" s="372"/>
      <c r="HS94" s="372"/>
      <c r="HT94" s="372"/>
      <c r="HU94" s="372"/>
      <c r="HV94" s="372"/>
      <c r="HW94" s="372"/>
      <c r="HX94" s="372"/>
      <c r="HY94" s="372"/>
      <c r="HZ94" s="372"/>
      <c r="IA94" s="372"/>
      <c r="IB94" s="372"/>
      <c r="IC94" s="372"/>
      <c r="ID94" s="372"/>
      <c r="IE94" s="372"/>
      <c r="IF94" s="372"/>
      <c r="IG94" s="372"/>
      <c r="IH94" s="372"/>
      <c r="II94" s="372"/>
      <c r="IJ94" s="372"/>
      <c r="IK94" s="372"/>
      <c r="IL94" s="372"/>
      <c r="IM94" s="372"/>
      <c r="IN94" s="372"/>
    </row>
    <row r="95" spans="1:248" s="382" customFormat="1" ht="14.25">
      <c r="A95" s="986"/>
      <c r="B95" s="987" t="s">
        <v>1704</v>
      </c>
      <c r="C95" s="988"/>
      <c r="D95" s="989"/>
      <c r="E95" s="985"/>
      <c r="F95" s="990"/>
    </row>
    <row r="96" spans="1:248" s="382" customFormat="1" ht="14.25">
      <c r="A96" s="986"/>
      <c r="B96" s="987"/>
      <c r="C96" s="988"/>
      <c r="D96" s="989"/>
      <c r="E96" s="985"/>
      <c r="F96" s="990"/>
    </row>
    <row r="97" spans="1:7" s="380" customFormat="1">
      <c r="A97" s="991"/>
      <c r="B97" s="992" t="s">
        <v>887</v>
      </c>
      <c r="C97" s="978"/>
      <c r="D97" s="970"/>
      <c r="E97" s="993"/>
      <c r="F97" s="990"/>
      <c r="G97" s="383"/>
    </row>
    <row r="98" spans="1:7" s="380" customFormat="1" ht="14.25">
      <c r="A98" s="991"/>
      <c r="B98" s="962" t="s">
        <v>1747</v>
      </c>
      <c r="C98" s="978"/>
      <c r="D98" s="970"/>
      <c r="E98" s="993"/>
      <c r="F98" s="990"/>
      <c r="G98" s="383"/>
    </row>
    <row r="99" spans="1:7" s="380" customFormat="1" ht="14.25">
      <c r="A99" s="991"/>
      <c r="B99" s="962" t="s">
        <v>1730</v>
      </c>
      <c r="C99" s="978"/>
      <c r="D99" s="970"/>
      <c r="E99" s="993"/>
      <c r="F99" s="990"/>
      <c r="G99" s="383"/>
    </row>
    <row r="100" spans="1:7" s="380" customFormat="1" ht="14.25">
      <c r="A100" s="991"/>
      <c r="B100" s="962" t="s">
        <v>1731</v>
      </c>
      <c r="C100" s="978"/>
      <c r="D100" s="970"/>
      <c r="E100" s="993"/>
      <c r="F100" s="990"/>
      <c r="G100" s="383"/>
    </row>
    <row r="101" spans="1:7" s="380" customFormat="1" ht="14.25">
      <c r="A101" s="991"/>
      <c r="B101" s="962" t="s">
        <v>1748</v>
      </c>
      <c r="C101" s="978"/>
      <c r="D101" s="970"/>
      <c r="E101" s="993"/>
      <c r="F101" s="990"/>
      <c r="G101" s="383"/>
    </row>
    <row r="102" spans="1:7" s="380" customFormat="1" ht="14.25">
      <c r="A102" s="991"/>
      <c r="B102" s="962" t="s">
        <v>1719</v>
      </c>
      <c r="C102" s="978"/>
      <c r="D102" s="970"/>
      <c r="E102" s="993"/>
      <c r="F102" s="990"/>
      <c r="G102" s="383"/>
    </row>
    <row r="103" spans="1:7" s="380" customFormat="1" ht="14.25">
      <c r="A103" s="991"/>
      <c r="B103" s="962" t="s">
        <v>1720</v>
      </c>
      <c r="C103" s="978"/>
      <c r="D103" s="970"/>
      <c r="E103" s="993"/>
      <c r="F103" s="990"/>
      <c r="G103" s="383"/>
    </row>
    <row r="104" spans="1:7" s="380" customFormat="1" ht="14.25">
      <c r="A104" s="991"/>
      <c r="B104" s="962" t="s">
        <v>1749</v>
      </c>
      <c r="C104" s="978"/>
      <c r="D104" s="970"/>
      <c r="E104" s="993"/>
      <c r="F104" s="990"/>
      <c r="G104" s="383"/>
    </row>
    <row r="105" spans="1:7" s="380" customFormat="1" ht="14.25">
      <c r="A105" s="991"/>
      <c r="B105" s="962" t="s">
        <v>1743</v>
      </c>
      <c r="C105" s="978"/>
      <c r="D105" s="970"/>
      <c r="E105" s="993"/>
      <c r="F105" s="990"/>
      <c r="G105" s="383"/>
    </row>
    <row r="106" spans="1:7" s="380" customFormat="1" ht="14.25">
      <c r="A106" s="991"/>
      <c r="B106" s="962" t="s">
        <v>1744</v>
      </c>
      <c r="C106" s="978"/>
      <c r="D106" s="970"/>
      <c r="E106" s="993"/>
      <c r="F106" s="990"/>
      <c r="G106" s="383"/>
    </row>
    <row r="107" spans="1:7" s="380" customFormat="1" ht="14.25">
      <c r="A107" s="991"/>
      <c r="B107" s="962" t="s">
        <v>1745</v>
      </c>
      <c r="C107" s="978"/>
      <c r="D107" s="970"/>
      <c r="E107" s="993"/>
      <c r="F107" s="990"/>
      <c r="G107" s="383"/>
    </row>
    <row r="108" spans="1:7" s="380" customFormat="1" ht="14.25">
      <c r="A108" s="991"/>
      <c r="B108" s="962" t="s">
        <v>1737</v>
      </c>
      <c r="C108" s="978"/>
      <c r="D108" s="970"/>
      <c r="E108" s="993"/>
      <c r="F108" s="990"/>
      <c r="G108" s="383"/>
    </row>
    <row r="109" spans="1:7" s="476" customFormat="1" ht="28.5">
      <c r="A109" s="991"/>
      <c r="B109" s="962" t="s">
        <v>1750</v>
      </c>
      <c r="C109" s="978" t="s">
        <v>725</v>
      </c>
      <c r="D109" s="978">
        <v>3</v>
      </c>
      <c r="E109" s="958"/>
      <c r="F109" s="979">
        <f>$E109*D109</f>
        <v>0</v>
      </c>
      <c r="G109" s="477"/>
    </row>
    <row r="110" spans="1:7" s="380" customFormat="1">
      <c r="A110" s="991"/>
      <c r="B110" s="992"/>
      <c r="C110" s="978"/>
      <c r="D110" s="970"/>
      <c r="E110" s="993"/>
      <c r="F110" s="990"/>
      <c r="G110" s="383"/>
    </row>
    <row r="111" spans="1:7" s="380" customFormat="1" ht="85.5">
      <c r="A111" s="983" t="s">
        <v>468</v>
      </c>
      <c r="B111" s="962" t="s">
        <v>1751</v>
      </c>
      <c r="C111" s="978"/>
      <c r="D111" s="970"/>
      <c r="E111" s="993"/>
      <c r="F111" s="990"/>
      <c r="G111" s="383"/>
    </row>
    <row r="112" spans="1:7" s="380" customFormat="1">
      <c r="A112" s="991"/>
      <c r="B112" s="992"/>
      <c r="C112" s="978"/>
      <c r="D112" s="970"/>
      <c r="E112" s="993"/>
      <c r="F112" s="990"/>
      <c r="G112" s="383"/>
    </row>
    <row r="113" spans="1:248" s="380" customFormat="1" ht="14.25">
      <c r="A113" s="983"/>
      <c r="B113" s="962" t="s">
        <v>1752</v>
      </c>
      <c r="C113" s="981"/>
      <c r="D113" s="981"/>
      <c r="E113" s="981"/>
      <c r="F113" s="979"/>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2"/>
      <c r="AZ113" s="372"/>
      <c r="BA113" s="372"/>
      <c r="BB113" s="372"/>
      <c r="BC113" s="372"/>
      <c r="BD113" s="372"/>
      <c r="BE113" s="372"/>
      <c r="BF113" s="372"/>
      <c r="BG113" s="372"/>
      <c r="BH113" s="372"/>
      <c r="BI113" s="372"/>
      <c r="BJ113" s="372"/>
      <c r="BK113" s="372"/>
      <c r="BL113" s="372"/>
      <c r="BM113" s="372"/>
      <c r="BN113" s="372"/>
      <c r="BO113" s="372"/>
      <c r="BP113" s="372"/>
      <c r="BQ113" s="372"/>
      <c r="BR113" s="372"/>
      <c r="BS113" s="372"/>
      <c r="BT113" s="372"/>
      <c r="BU113" s="372"/>
      <c r="BV113" s="372"/>
      <c r="BW113" s="372"/>
      <c r="BX113" s="372"/>
      <c r="BY113" s="372"/>
      <c r="BZ113" s="372"/>
      <c r="CA113" s="372"/>
      <c r="CB113" s="372"/>
      <c r="CC113" s="372"/>
      <c r="CD113" s="372"/>
      <c r="CE113" s="372"/>
      <c r="CF113" s="372"/>
      <c r="CG113" s="372"/>
      <c r="CH113" s="372"/>
      <c r="CI113" s="372"/>
      <c r="CJ113" s="372"/>
      <c r="CK113" s="372"/>
      <c r="CL113" s="372"/>
      <c r="CM113" s="372"/>
      <c r="CN113" s="372"/>
      <c r="CO113" s="372"/>
      <c r="CP113" s="372"/>
      <c r="CQ113" s="372"/>
      <c r="CR113" s="372"/>
      <c r="CS113" s="372"/>
      <c r="CT113" s="372"/>
      <c r="CU113" s="372"/>
      <c r="CV113" s="372"/>
      <c r="CW113" s="372"/>
      <c r="CX113" s="372"/>
      <c r="CY113" s="372"/>
      <c r="CZ113" s="372"/>
      <c r="DA113" s="372"/>
      <c r="DB113" s="372"/>
      <c r="DC113" s="372"/>
      <c r="DD113" s="372"/>
      <c r="DE113" s="372"/>
      <c r="DF113" s="372"/>
      <c r="DG113" s="372"/>
      <c r="DH113" s="372"/>
      <c r="DI113" s="372"/>
      <c r="DJ113" s="372"/>
      <c r="DK113" s="372"/>
      <c r="DL113" s="372"/>
      <c r="DM113" s="372"/>
      <c r="DN113" s="372"/>
      <c r="DO113" s="372"/>
      <c r="DP113" s="372"/>
      <c r="DQ113" s="372"/>
      <c r="DR113" s="372"/>
      <c r="DS113" s="372"/>
      <c r="DT113" s="372"/>
      <c r="DU113" s="372"/>
      <c r="DV113" s="372"/>
      <c r="DW113" s="372"/>
      <c r="DX113" s="372"/>
      <c r="DY113" s="372"/>
      <c r="DZ113" s="372"/>
      <c r="EA113" s="372"/>
      <c r="EB113" s="372"/>
      <c r="EC113" s="372"/>
      <c r="ED113" s="372"/>
      <c r="EE113" s="372"/>
      <c r="EF113" s="372"/>
      <c r="EG113" s="372"/>
      <c r="EH113" s="372"/>
      <c r="EI113" s="372"/>
      <c r="EJ113" s="372"/>
      <c r="EK113" s="372"/>
      <c r="EL113" s="372"/>
      <c r="EM113" s="372"/>
      <c r="EN113" s="372"/>
      <c r="EO113" s="372"/>
      <c r="EP113" s="372"/>
      <c r="EQ113" s="372"/>
      <c r="ER113" s="372"/>
      <c r="ES113" s="372"/>
      <c r="ET113" s="372"/>
      <c r="EU113" s="372"/>
      <c r="EV113" s="372"/>
      <c r="EW113" s="372"/>
      <c r="EX113" s="372"/>
      <c r="EY113" s="372"/>
      <c r="EZ113" s="372"/>
      <c r="FA113" s="372"/>
      <c r="FB113" s="372"/>
      <c r="FC113" s="372"/>
      <c r="FD113" s="372"/>
      <c r="FE113" s="372"/>
      <c r="FF113" s="372"/>
      <c r="FG113" s="372"/>
      <c r="FH113" s="372"/>
      <c r="FI113" s="372"/>
      <c r="FJ113" s="372"/>
      <c r="FK113" s="372"/>
      <c r="FL113" s="372"/>
      <c r="FM113" s="372"/>
      <c r="FN113" s="372"/>
      <c r="FO113" s="372"/>
      <c r="FP113" s="372"/>
      <c r="FQ113" s="372"/>
      <c r="FR113" s="372"/>
      <c r="FS113" s="372"/>
      <c r="FT113" s="372"/>
      <c r="FU113" s="372"/>
      <c r="FV113" s="372"/>
      <c r="FW113" s="372"/>
      <c r="FX113" s="372"/>
      <c r="FY113" s="372"/>
      <c r="FZ113" s="372"/>
      <c r="GA113" s="372"/>
      <c r="GB113" s="372"/>
      <c r="GC113" s="372"/>
      <c r="GD113" s="372"/>
      <c r="GE113" s="372"/>
      <c r="GF113" s="372"/>
      <c r="GG113" s="372"/>
      <c r="GH113" s="372"/>
      <c r="GI113" s="372"/>
      <c r="GJ113" s="372"/>
      <c r="GK113" s="372"/>
      <c r="GL113" s="372"/>
      <c r="GM113" s="372"/>
      <c r="GN113" s="372"/>
      <c r="GO113" s="372"/>
      <c r="GP113" s="372"/>
      <c r="GQ113" s="372"/>
      <c r="GR113" s="372"/>
      <c r="GS113" s="372"/>
      <c r="GT113" s="372"/>
      <c r="GU113" s="372"/>
      <c r="GV113" s="372"/>
      <c r="GW113" s="372"/>
      <c r="GX113" s="372"/>
      <c r="GY113" s="372"/>
      <c r="GZ113" s="372"/>
      <c r="HA113" s="372"/>
      <c r="HB113" s="372"/>
      <c r="HC113" s="372"/>
      <c r="HD113" s="372"/>
      <c r="HE113" s="372"/>
      <c r="HF113" s="372"/>
      <c r="HG113" s="372"/>
      <c r="HH113" s="372"/>
      <c r="HI113" s="372"/>
      <c r="HJ113" s="372"/>
      <c r="HK113" s="372"/>
      <c r="HL113" s="372"/>
      <c r="HM113" s="372"/>
      <c r="HN113" s="372"/>
      <c r="HO113" s="372"/>
      <c r="HP113" s="372"/>
      <c r="HQ113" s="372"/>
      <c r="HR113" s="372"/>
      <c r="HS113" s="372"/>
      <c r="HT113" s="372"/>
      <c r="HU113" s="372"/>
      <c r="HV113" s="372"/>
      <c r="HW113" s="372"/>
      <c r="HX113" s="372"/>
      <c r="HY113" s="372"/>
      <c r="HZ113" s="372"/>
      <c r="IA113" s="372"/>
      <c r="IB113" s="372"/>
      <c r="IC113" s="372"/>
      <c r="ID113" s="372"/>
      <c r="IE113" s="372"/>
      <c r="IF113" s="372"/>
      <c r="IG113" s="372"/>
      <c r="IH113" s="372"/>
      <c r="II113" s="372"/>
      <c r="IJ113" s="372"/>
      <c r="IK113" s="372"/>
      <c r="IL113" s="372"/>
      <c r="IM113" s="372"/>
      <c r="IN113" s="372"/>
    </row>
    <row r="114" spans="1:248" s="382" customFormat="1" ht="14.25">
      <c r="A114" s="986"/>
      <c r="B114" s="987" t="s">
        <v>1704</v>
      </c>
      <c r="C114" s="988"/>
      <c r="D114" s="989"/>
      <c r="E114" s="985"/>
      <c r="F114" s="990"/>
    </row>
    <row r="115" spans="1:248" s="382" customFormat="1" ht="14.25">
      <c r="A115" s="986"/>
      <c r="B115" s="987"/>
      <c r="C115" s="988"/>
      <c r="D115" s="989"/>
      <c r="E115" s="985"/>
      <c r="F115" s="990"/>
    </row>
    <row r="116" spans="1:248" s="380" customFormat="1">
      <c r="A116" s="991"/>
      <c r="B116" s="992" t="s">
        <v>887</v>
      </c>
      <c r="C116" s="978"/>
      <c r="D116" s="970"/>
      <c r="E116" s="993"/>
      <c r="F116" s="990"/>
      <c r="G116" s="383"/>
    </row>
    <row r="117" spans="1:248" s="380" customFormat="1" ht="14.25">
      <c r="A117" s="991"/>
      <c r="B117" s="962" t="s">
        <v>1753</v>
      </c>
      <c r="C117" s="978"/>
      <c r="D117" s="970"/>
      <c r="E117" s="993"/>
      <c r="F117" s="990"/>
      <c r="G117" s="383"/>
    </row>
    <row r="118" spans="1:248" s="380" customFormat="1" ht="14.25">
      <c r="A118" s="991"/>
      <c r="B118" s="962" t="s">
        <v>1730</v>
      </c>
      <c r="C118" s="978"/>
      <c r="D118" s="970"/>
      <c r="E118" s="993"/>
      <c r="F118" s="990"/>
      <c r="G118" s="383"/>
    </row>
    <row r="119" spans="1:248" s="380" customFormat="1" ht="14.25">
      <c r="A119" s="991"/>
      <c r="B119" s="962" t="s">
        <v>1731</v>
      </c>
      <c r="C119" s="978"/>
      <c r="D119" s="970"/>
      <c r="E119" s="993"/>
      <c r="F119" s="990"/>
      <c r="G119" s="383"/>
    </row>
    <row r="120" spans="1:248" s="380" customFormat="1" ht="14.25">
      <c r="A120" s="991"/>
      <c r="B120" s="962" t="s">
        <v>1754</v>
      </c>
      <c r="C120" s="978"/>
      <c r="D120" s="970"/>
      <c r="E120" s="993"/>
      <c r="F120" s="990"/>
      <c r="G120" s="383"/>
    </row>
    <row r="121" spans="1:248" s="380" customFormat="1" ht="14.25">
      <c r="A121" s="991"/>
      <c r="B121" s="962" t="s">
        <v>1719</v>
      </c>
      <c r="C121" s="978"/>
      <c r="D121" s="970"/>
      <c r="E121" s="993"/>
      <c r="F121" s="990"/>
      <c r="G121" s="383"/>
    </row>
    <row r="122" spans="1:248" s="380" customFormat="1" ht="14.25">
      <c r="A122" s="991"/>
      <c r="B122" s="962" t="s">
        <v>1720</v>
      </c>
      <c r="C122" s="978"/>
      <c r="D122" s="970"/>
      <c r="E122" s="993"/>
      <c r="F122" s="990"/>
      <c r="G122" s="383"/>
    </row>
    <row r="123" spans="1:248" s="380" customFormat="1" ht="14.25">
      <c r="A123" s="991"/>
      <c r="B123" s="962" t="s">
        <v>1755</v>
      </c>
      <c r="C123" s="978"/>
      <c r="D123" s="970"/>
      <c r="E123" s="993"/>
      <c r="F123" s="990"/>
      <c r="G123" s="383"/>
    </row>
    <row r="124" spans="1:248" s="380" customFormat="1" ht="14.25">
      <c r="A124" s="991"/>
      <c r="B124" s="962" t="s">
        <v>1756</v>
      </c>
      <c r="C124" s="978"/>
      <c r="D124" s="970"/>
      <c r="E124" s="993"/>
      <c r="F124" s="990"/>
      <c r="G124" s="383"/>
    </row>
    <row r="125" spans="1:248" s="380" customFormat="1" ht="14.25">
      <c r="A125" s="991"/>
      <c r="B125" s="962" t="s">
        <v>1757</v>
      </c>
      <c r="C125" s="978"/>
      <c r="D125" s="970"/>
      <c r="E125" s="993"/>
      <c r="F125" s="990"/>
      <c r="G125" s="383"/>
    </row>
    <row r="126" spans="1:248" s="380" customFormat="1" ht="14.25">
      <c r="A126" s="991"/>
      <c r="B126" s="962" t="s">
        <v>1758</v>
      </c>
      <c r="C126" s="978"/>
      <c r="D126" s="970"/>
      <c r="E126" s="993"/>
      <c r="F126" s="990"/>
      <c r="G126" s="383"/>
    </row>
    <row r="127" spans="1:248" s="380" customFormat="1" ht="14.25">
      <c r="A127" s="991"/>
      <c r="B127" s="962" t="s">
        <v>1737</v>
      </c>
      <c r="C127" s="978"/>
      <c r="D127" s="970"/>
      <c r="E127" s="993"/>
      <c r="F127" s="990"/>
      <c r="G127" s="383"/>
    </row>
    <row r="128" spans="1:248" s="380" customFormat="1" ht="14.25">
      <c r="A128" s="991"/>
      <c r="B128" s="962" t="s">
        <v>1759</v>
      </c>
      <c r="C128" s="978"/>
      <c r="D128" s="970"/>
      <c r="E128" s="993"/>
      <c r="F128" s="990"/>
      <c r="G128" s="383"/>
    </row>
    <row r="129" spans="1:7" s="380" customFormat="1" ht="28.5">
      <c r="A129" s="991"/>
      <c r="B129" s="962" t="s">
        <v>1760</v>
      </c>
      <c r="C129" s="978" t="s">
        <v>725</v>
      </c>
      <c r="D129" s="978">
        <v>4</v>
      </c>
      <c r="E129" s="958"/>
      <c r="F129" s="979">
        <f>$E129*D129</f>
        <v>0</v>
      </c>
      <c r="G129" s="383"/>
    </row>
    <row r="130" spans="1:7" s="380" customFormat="1">
      <c r="A130" s="991"/>
      <c r="B130" s="992"/>
      <c r="C130" s="978"/>
      <c r="D130" s="970"/>
      <c r="E130" s="993"/>
      <c r="F130" s="990"/>
      <c r="G130" s="383"/>
    </row>
    <row r="131" spans="1:7" s="384" customFormat="1" ht="42.75">
      <c r="A131" s="976" t="s">
        <v>533</v>
      </c>
      <c r="B131" s="962" t="s">
        <v>1761</v>
      </c>
      <c r="C131" s="994"/>
      <c r="D131" s="978"/>
      <c r="E131" s="958"/>
      <c r="F131" s="995"/>
    </row>
    <row r="132" spans="1:7" s="384" customFormat="1">
      <c r="A132" s="976"/>
      <c r="B132" s="962"/>
      <c r="C132" s="994"/>
      <c r="D132" s="978"/>
      <c r="E132" s="958"/>
      <c r="F132" s="995"/>
    </row>
    <row r="133" spans="1:7" s="384" customFormat="1">
      <c r="A133" s="976"/>
      <c r="B133" s="962" t="s">
        <v>1762</v>
      </c>
      <c r="C133" s="994"/>
      <c r="D133" s="978"/>
      <c r="E133" s="958"/>
      <c r="F133" s="995"/>
    </row>
    <row r="134" spans="1:7" s="382" customFormat="1" ht="14.25">
      <c r="A134" s="986"/>
      <c r="B134" s="987" t="s">
        <v>1704</v>
      </c>
      <c r="C134" s="988"/>
      <c r="D134" s="989"/>
      <c r="E134" s="985"/>
      <c r="F134" s="990"/>
    </row>
    <row r="135" spans="1:7" s="374" customFormat="1" ht="14.25">
      <c r="A135" s="984"/>
      <c r="B135" s="996"/>
      <c r="C135" s="978"/>
      <c r="D135" s="982"/>
      <c r="E135" s="985"/>
      <c r="F135" s="990"/>
      <c r="G135" s="385"/>
    </row>
    <row r="136" spans="1:7" s="380" customFormat="1">
      <c r="A136" s="991"/>
      <c r="B136" s="992" t="s">
        <v>887</v>
      </c>
      <c r="C136" s="978"/>
      <c r="D136" s="970"/>
      <c r="E136" s="993"/>
      <c r="F136" s="990"/>
      <c r="G136" s="383"/>
    </row>
    <row r="137" spans="1:7" s="384" customFormat="1" ht="28.5">
      <c r="A137" s="976"/>
      <c r="B137" s="962" t="s">
        <v>1763</v>
      </c>
      <c r="C137" s="994"/>
      <c r="D137" s="978"/>
      <c r="E137" s="958"/>
      <c r="F137" s="995"/>
    </row>
    <row r="138" spans="1:7" s="384" customFormat="1" ht="57">
      <c r="A138" s="976"/>
      <c r="B138" s="962" t="s">
        <v>1764</v>
      </c>
      <c r="C138" s="994" t="s">
        <v>725</v>
      </c>
      <c r="D138" s="978">
        <v>12</v>
      </c>
      <c r="E138" s="958"/>
      <c r="F138" s="995">
        <f>$D138*E138</f>
        <v>0</v>
      </c>
    </row>
    <row r="139" spans="1:7" s="384" customFormat="1">
      <c r="A139" s="976"/>
      <c r="B139" s="980"/>
      <c r="C139" s="994"/>
      <c r="D139" s="978"/>
      <c r="E139" s="958"/>
      <c r="F139" s="995"/>
    </row>
    <row r="140" spans="1:7" s="384" customFormat="1" ht="57">
      <c r="A140" s="976" t="s">
        <v>576</v>
      </c>
      <c r="B140" s="962" t="s">
        <v>1765</v>
      </c>
      <c r="C140" s="994"/>
      <c r="D140" s="978"/>
      <c r="E140" s="958"/>
      <c r="F140" s="995"/>
    </row>
    <row r="141" spans="1:7" s="384" customFormat="1">
      <c r="A141" s="976"/>
      <c r="B141" s="962"/>
      <c r="C141" s="994"/>
      <c r="D141" s="978"/>
      <c r="E141" s="958"/>
      <c r="F141" s="995"/>
    </row>
    <row r="142" spans="1:7" s="384" customFormat="1">
      <c r="A142" s="976"/>
      <c r="B142" s="962" t="s">
        <v>1766</v>
      </c>
      <c r="C142" s="994"/>
      <c r="D142" s="978"/>
      <c r="E142" s="958"/>
      <c r="F142" s="995"/>
    </row>
    <row r="143" spans="1:7" s="382" customFormat="1" ht="14.25">
      <c r="A143" s="986"/>
      <c r="B143" s="987" t="s">
        <v>2036</v>
      </c>
      <c r="C143" s="988"/>
      <c r="D143" s="989"/>
      <c r="E143" s="985"/>
      <c r="F143" s="990"/>
    </row>
    <row r="144" spans="1:7" s="374" customFormat="1" ht="14.25">
      <c r="A144" s="984"/>
      <c r="B144" s="996"/>
      <c r="C144" s="978"/>
      <c r="D144" s="982"/>
      <c r="E144" s="985"/>
      <c r="F144" s="990"/>
      <c r="G144" s="385"/>
    </row>
    <row r="145" spans="1:7" s="384" customFormat="1" ht="71.25">
      <c r="A145" s="976"/>
      <c r="B145" s="962" t="s">
        <v>1767</v>
      </c>
      <c r="C145" s="994"/>
      <c r="D145" s="978"/>
      <c r="E145" s="958"/>
      <c r="F145" s="995"/>
    </row>
    <row r="146" spans="1:7" s="384" customFormat="1" ht="57">
      <c r="A146" s="976"/>
      <c r="B146" s="962" t="s">
        <v>1768</v>
      </c>
      <c r="C146" s="994"/>
      <c r="D146" s="978"/>
      <c r="E146" s="958"/>
      <c r="F146" s="995"/>
    </row>
    <row r="147" spans="1:7" s="384" customFormat="1">
      <c r="A147" s="976"/>
      <c r="B147" s="962" t="s">
        <v>1769</v>
      </c>
      <c r="C147" s="994"/>
      <c r="D147" s="978"/>
      <c r="E147" s="958"/>
      <c r="F147" s="995"/>
    </row>
    <row r="148" spans="1:7" s="384" customFormat="1">
      <c r="A148" s="976"/>
      <c r="B148" s="962" t="s">
        <v>1770</v>
      </c>
      <c r="C148" s="994"/>
      <c r="D148" s="978"/>
      <c r="E148" s="958"/>
      <c r="F148" s="995"/>
    </row>
    <row r="149" spans="1:7" s="478" customFormat="1">
      <c r="A149" s="976"/>
      <c r="B149" s="962" t="s">
        <v>1771</v>
      </c>
      <c r="C149" s="994" t="s">
        <v>725</v>
      </c>
      <c r="D149" s="978">
        <v>1</v>
      </c>
      <c r="E149" s="958"/>
      <c r="F149" s="995">
        <f>$D149*E149</f>
        <v>0</v>
      </c>
    </row>
    <row r="150" spans="1:7" s="384" customFormat="1">
      <c r="A150" s="976"/>
      <c r="B150" s="980"/>
      <c r="C150" s="994"/>
      <c r="D150" s="978"/>
      <c r="E150" s="958"/>
      <c r="F150" s="995"/>
    </row>
    <row r="151" spans="1:7" s="384" customFormat="1" ht="42.75">
      <c r="A151" s="976" t="s">
        <v>599</v>
      </c>
      <c r="B151" s="962" t="s">
        <v>1772</v>
      </c>
      <c r="C151" s="994"/>
      <c r="D151" s="978"/>
      <c r="E151" s="958"/>
      <c r="F151" s="995"/>
    </row>
    <row r="152" spans="1:7" s="384" customFormat="1">
      <c r="A152" s="976"/>
      <c r="B152" s="981"/>
      <c r="C152" s="994"/>
      <c r="D152" s="978"/>
      <c r="E152" s="958"/>
      <c r="F152" s="995"/>
    </row>
    <row r="153" spans="1:7" s="384" customFormat="1">
      <c r="A153" s="976"/>
      <c r="B153" s="962" t="s">
        <v>1773</v>
      </c>
      <c r="C153" s="994"/>
      <c r="D153" s="978"/>
      <c r="E153" s="958"/>
      <c r="F153" s="995"/>
    </row>
    <row r="154" spans="1:7" s="382" customFormat="1" ht="14.25">
      <c r="A154" s="986"/>
      <c r="B154" s="987" t="s">
        <v>1704</v>
      </c>
      <c r="C154" s="988"/>
      <c r="D154" s="989"/>
      <c r="E154" s="985"/>
      <c r="F154" s="990"/>
    </row>
    <row r="155" spans="1:7" s="382" customFormat="1" ht="14.25">
      <c r="A155" s="986"/>
      <c r="B155" s="987"/>
      <c r="C155" s="988"/>
      <c r="D155" s="989"/>
      <c r="E155" s="985"/>
      <c r="F155" s="990"/>
    </row>
    <row r="156" spans="1:7" s="380" customFormat="1">
      <c r="A156" s="991"/>
      <c r="B156" s="992" t="s">
        <v>887</v>
      </c>
      <c r="C156" s="978"/>
      <c r="D156" s="970"/>
      <c r="E156" s="993"/>
      <c r="F156" s="990"/>
      <c r="G156" s="383"/>
    </row>
    <row r="157" spans="1:7" s="384" customFormat="1">
      <c r="A157" s="976"/>
      <c r="B157" s="962" t="s">
        <v>1774</v>
      </c>
      <c r="C157" s="994"/>
      <c r="D157" s="978"/>
      <c r="E157" s="958"/>
      <c r="F157" s="995"/>
    </row>
    <row r="158" spans="1:7" s="384" customFormat="1">
      <c r="A158" s="976"/>
      <c r="B158" s="962" t="s">
        <v>1775</v>
      </c>
      <c r="C158" s="994" t="s">
        <v>725</v>
      </c>
      <c r="D158" s="978">
        <v>6</v>
      </c>
      <c r="E158" s="958"/>
      <c r="F158" s="995">
        <f>$D158*E158</f>
        <v>0</v>
      </c>
    </row>
    <row r="159" spans="1:7" s="380" customFormat="1">
      <c r="A159" s="991"/>
      <c r="B159" s="962" t="s">
        <v>1776</v>
      </c>
      <c r="C159" s="994" t="s">
        <v>725</v>
      </c>
      <c r="D159" s="978">
        <v>3</v>
      </c>
      <c r="E159" s="958"/>
      <c r="F159" s="995">
        <f>$D159*E159</f>
        <v>0</v>
      </c>
      <c r="G159" s="383"/>
    </row>
    <row r="160" spans="1:7" s="380" customFormat="1">
      <c r="A160" s="991"/>
      <c r="B160" s="962" t="s">
        <v>1777</v>
      </c>
      <c r="C160" s="994" t="s">
        <v>725</v>
      </c>
      <c r="D160" s="978">
        <v>3</v>
      </c>
      <c r="E160" s="958"/>
      <c r="F160" s="995">
        <f>$D160*E160</f>
        <v>0</v>
      </c>
      <c r="G160" s="383"/>
    </row>
    <row r="161" spans="1:248" s="384" customFormat="1">
      <c r="A161" s="976"/>
      <c r="B161" s="962"/>
      <c r="C161" s="997"/>
      <c r="D161" s="994"/>
      <c r="E161" s="974"/>
      <c r="F161" s="995"/>
    </row>
    <row r="162" spans="1:248" s="384" customFormat="1" ht="85.5">
      <c r="A162" s="998" t="s">
        <v>600</v>
      </c>
      <c r="B162" s="999" t="s">
        <v>1778</v>
      </c>
      <c r="C162" s="978"/>
      <c r="D162" s="1000"/>
      <c r="E162" s="1001"/>
      <c r="F162" s="995"/>
      <c r="G162" s="386"/>
      <c r="H162" s="386"/>
      <c r="I162" s="386"/>
      <c r="J162" s="386"/>
      <c r="K162" s="386"/>
      <c r="L162" s="386"/>
      <c r="M162" s="386"/>
      <c r="N162" s="386"/>
      <c r="O162" s="386"/>
      <c r="P162" s="386"/>
      <c r="Q162" s="386"/>
      <c r="R162" s="386"/>
      <c r="S162" s="386"/>
      <c r="T162" s="386"/>
      <c r="U162" s="386"/>
      <c r="V162" s="386"/>
      <c r="W162" s="386"/>
      <c r="X162" s="386"/>
      <c r="Y162" s="386"/>
      <c r="Z162" s="386"/>
      <c r="AA162" s="386"/>
      <c r="AB162" s="386"/>
      <c r="AC162" s="386"/>
      <c r="AD162" s="386"/>
      <c r="AE162" s="386"/>
      <c r="AF162" s="386"/>
      <c r="AG162" s="386"/>
      <c r="AH162" s="386"/>
      <c r="AI162" s="386"/>
      <c r="AJ162" s="386"/>
      <c r="AK162" s="386"/>
      <c r="AL162" s="386"/>
      <c r="AM162" s="386"/>
      <c r="AN162" s="386"/>
      <c r="AO162" s="386"/>
      <c r="AP162" s="386"/>
      <c r="AQ162" s="386"/>
      <c r="AR162" s="386"/>
      <c r="AS162" s="386"/>
      <c r="AT162" s="386"/>
      <c r="AU162" s="386"/>
      <c r="AV162" s="386"/>
      <c r="AW162" s="386"/>
      <c r="AX162" s="386"/>
      <c r="AY162" s="386"/>
      <c r="AZ162" s="386"/>
      <c r="BA162" s="386"/>
      <c r="BB162" s="386"/>
      <c r="BC162" s="386"/>
      <c r="BD162" s="386"/>
      <c r="BE162" s="386"/>
      <c r="BF162" s="386"/>
      <c r="BG162" s="386"/>
      <c r="BH162" s="386"/>
      <c r="BI162" s="386"/>
      <c r="BJ162" s="386"/>
      <c r="BK162" s="386"/>
      <c r="BL162" s="386"/>
      <c r="BM162" s="386"/>
      <c r="BN162" s="386"/>
      <c r="BO162" s="386"/>
      <c r="BP162" s="386"/>
      <c r="BQ162" s="386"/>
      <c r="BR162" s="386"/>
      <c r="BS162" s="386"/>
      <c r="BT162" s="386"/>
      <c r="BU162" s="386"/>
      <c r="BV162" s="386"/>
      <c r="BW162" s="386"/>
      <c r="BX162" s="386"/>
      <c r="BY162" s="386"/>
      <c r="BZ162" s="386"/>
      <c r="CA162" s="386"/>
      <c r="CB162" s="386"/>
      <c r="CC162" s="386"/>
      <c r="CD162" s="386"/>
      <c r="CE162" s="386"/>
      <c r="CF162" s="386"/>
      <c r="CG162" s="386"/>
      <c r="CH162" s="386"/>
      <c r="CI162" s="386"/>
      <c r="CJ162" s="386"/>
      <c r="CK162" s="386"/>
      <c r="CL162" s="386"/>
      <c r="CM162" s="386"/>
      <c r="CN162" s="386"/>
      <c r="CO162" s="386"/>
      <c r="CP162" s="386"/>
      <c r="CQ162" s="386"/>
      <c r="CR162" s="386"/>
      <c r="CS162" s="386"/>
      <c r="CT162" s="386"/>
      <c r="CU162" s="386"/>
      <c r="CV162" s="386"/>
      <c r="CW162" s="386"/>
      <c r="CX162" s="386"/>
      <c r="CY162" s="386"/>
      <c r="CZ162" s="386"/>
      <c r="DA162" s="386"/>
      <c r="DB162" s="386"/>
      <c r="DC162" s="386"/>
      <c r="DD162" s="386"/>
      <c r="DE162" s="386"/>
      <c r="DF162" s="386"/>
      <c r="DG162" s="386"/>
      <c r="DH162" s="386"/>
      <c r="DI162" s="386"/>
      <c r="DJ162" s="386"/>
      <c r="DK162" s="386"/>
      <c r="DL162" s="386"/>
      <c r="DM162" s="386"/>
      <c r="DN162" s="386"/>
      <c r="DO162" s="386"/>
      <c r="DP162" s="386"/>
      <c r="DQ162" s="386"/>
      <c r="DR162" s="386"/>
      <c r="DS162" s="386"/>
      <c r="DT162" s="386"/>
      <c r="DU162" s="386"/>
      <c r="DV162" s="386"/>
      <c r="DW162" s="386"/>
      <c r="DX162" s="386"/>
      <c r="DY162" s="386"/>
      <c r="DZ162" s="386"/>
      <c r="EA162" s="386"/>
      <c r="EB162" s="386"/>
      <c r="EC162" s="386"/>
      <c r="ED162" s="386"/>
      <c r="EE162" s="386"/>
      <c r="EF162" s="386"/>
      <c r="EG162" s="386"/>
      <c r="EH162" s="386"/>
      <c r="EI162" s="386"/>
      <c r="EJ162" s="386"/>
      <c r="EK162" s="386"/>
      <c r="EL162" s="386"/>
      <c r="EM162" s="386"/>
      <c r="EN162" s="386"/>
      <c r="EO162" s="386"/>
      <c r="EP162" s="386"/>
      <c r="EQ162" s="386"/>
      <c r="ER162" s="386"/>
      <c r="ES162" s="386"/>
      <c r="ET162" s="386"/>
      <c r="EU162" s="386"/>
      <c r="EV162" s="386"/>
      <c r="EW162" s="386"/>
      <c r="EX162" s="386"/>
      <c r="EY162" s="386"/>
      <c r="EZ162" s="386"/>
      <c r="FA162" s="386"/>
      <c r="FB162" s="386"/>
      <c r="FC162" s="386"/>
      <c r="FD162" s="386"/>
      <c r="FE162" s="386"/>
      <c r="FF162" s="386"/>
      <c r="FG162" s="386"/>
      <c r="FH162" s="386"/>
      <c r="FI162" s="386"/>
      <c r="FJ162" s="386"/>
      <c r="FK162" s="386"/>
      <c r="FL162" s="386"/>
      <c r="FM162" s="386"/>
      <c r="FN162" s="386"/>
      <c r="FO162" s="386"/>
      <c r="FP162" s="386"/>
      <c r="FQ162" s="386"/>
      <c r="FR162" s="386"/>
      <c r="FS162" s="386"/>
      <c r="FT162" s="386"/>
      <c r="FU162" s="386"/>
      <c r="FV162" s="386"/>
      <c r="FW162" s="386"/>
      <c r="FX162" s="386"/>
      <c r="FY162" s="386"/>
      <c r="FZ162" s="386"/>
      <c r="GA162" s="386"/>
      <c r="GB162" s="386"/>
      <c r="GC162" s="386"/>
      <c r="GD162" s="386"/>
      <c r="GE162" s="386"/>
      <c r="GF162" s="386"/>
      <c r="GG162" s="386"/>
      <c r="GH162" s="386"/>
      <c r="GI162" s="386"/>
      <c r="GJ162" s="386"/>
      <c r="GK162" s="386"/>
      <c r="GL162" s="386"/>
      <c r="GM162" s="386"/>
      <c r="GN162" s="386"/>
      <c r="GO162" s="386"/>
      <c r="GP162" s="386"/>
      <c r="GQ162" s="386"/>
      <c r="GR162" s="386"/>
      <c r="GS162" s="386"/>
      <c r="GT162" s="386"/>
      <c r="GU162" s="386"/>
      <c r="GV162" s="386"/>
      <c r="GW162" s="386"/>
      <c r="GX162" s="386"/>
      <c r="GY162" s="386"/>
      <c r="GZ162" s="386"/>
      <c r="HA162" s="386"/>
      <c r="HB162" s="386"/>
      <c r="HC162" s="386"/>
      <c r="HD162" s="386"/>
      <c r="HE162" s="386"/>
      <c r="HF162" s="386"/>
      <c r="HG162" s="386"/>
      <c r="HH162" s="386"/>
      <c r="HI162" s="386"/>
      <c r="HJ162" s="386"/>
      <c r="HK162" s="386"/>
      <c r="HL162" s="386"/>
      <c r="HM162" s="386"/>
      <c r="HN162" s="386"/>
      <c r="HO162" s="386"/>
      <c r="HP162" s="386"/>
      <c r="HQ162" s="386"/>
      <c r="HR162" s="386"/>
      <c r="HS162" s="386"/>
      <c r="HT162" s="386"/>
      <c r="HU162" s="386"/>
      <c r="HV162" s="386"/>
      <c r="HW162" s="386"/>
      <c r="HX162" s="386"/>
      <c r="HY162" s="386"/>
      <c r="HZ162" s="386"/>
      <c r="IA162" s="386"/>
      <c r="IB162" s="386"/>
      <c r="IC162" s="386"/>
      <c r="ID162" s="386"/>
      <c r="IE162" s="386"/>
      <c r="IF162" s="386"/>
      <c r="IG162" s="386"/>
      <c r="IH162" s="386"/>
      <c r="II162" s="386"/>
      <c r="IJ162" s="386"/>
      <c r="IK162" s="386"/>
      <c r="IL162" s="386"/>
      <c r="IM162" s="386"/>
      <c r="IN162" s="386"/>
    </row>
    <row r="163" spans="1:248" s="384" customFormat="1" ht="28.5">
      <c r="A163" s="1002"/>
      <c r="B163" s="999" t="s">
        <v>1779</v>
      </c>
      <c r="C163" s="978"/>
      <c r="D163" s="1000"/>
      <c r="E163" s="1001"/>
      <c r="F163" s="995"/>
      <c r="G163" s="386"/>
      <c r="H163" s="386"/>
      <c r="I163" s="386"/>
      <c r="J163" s="386"/>
      <c r="K163" s="386"/>
      <c r="L163" s="386"/>
      <c r="M163" s="386"/>
      <c r="N163" s="386"/>
      <c r="O163" s="386"/>
      <c r="P163" s="386"/>
      <c r="Q163" s="386"/>
      <c r="R163" s="386"/>
      <c r="S163" s="386"/>
      <c r="T163" s="386"/>
      <c r="U163" s="386"/>
      <c r="V163" s="386"/>
      <c r="W163" s="386"/>
      <c r="X163" s="386"/>
      <c r="Y163" s="386"/>
      <c r="Z163" s="386"/>
      <c r="AA163" s="386"/>
      <c r="AB163" s="386"/>
      <c r="AC163" s="386"/>
      <c r="AD163" s="386"/>
      <c r="AE163" s="386"/>
      <c r="AF163" s="386"/>
      <c r="AG163" s="386"/>
      <c r="AH163" s="386"/>
      <c r="AI163" s="386"/>
      <c r="AJ163" s="386"/>
      <c r="AK163" s="386"/>
      <c r="AL163" s="386"/>
      <c r="AM163" s="386"/>
      <c r="AN163" s="386"/>
      <c r="AO163" s="386"/>
      <c r="AP163" s="386"/>
      <c r="AQ163" s="386"/>
      <c r="AR163" s="386"/>
      <c r="AS163" s="386"/>
      <c r="AT163" s="386"/>
      <c r="AU163" s="386"/>
      <c r="AV163" s="386"/>
      <c r="AW163" s="386"/>
      <c r="AX163" s="386"/>
      <c r="AY163" s="386"/>
      <c r="AZ163" s="386"/>
      <c r="BA163" s="386"/>
      <c r="BB163" s="386"/>
      <c r="BC163" s="386"/>
      <c r="BD163" s="386"/>
      <c r="BE163" s="386"/>
      <c r="BF163" s="386"/>
      <c r="BG163" s="386"/>
      <c r="BH163" s="386"/>
      <c r="BI163" s="386"/>
      <c r="BJ163" s="386"/>
      <c r="BK163" s="386"/>
      <c r="BL163" s="386"/>
      <c r="BM163" s="386"/>
      <c r="BN163" s="386"/>
      <c r="BO163" s="386"/>
      <c r="BP163" s="386"/>
      <c r="BQ163" s="386"/>
      <c r="BR163" s="386"/>
      <c r="BS163" s="386"/>
      <c r="BT163" s="386"/>
      <c r="BU163" s="386"/>
      <c r="BV163" s="386"/>
      <c r="BW163" s="386"/>
      <c r="BX163" s="386"/>
      <c r="BY163" s="386"/>
      <c r="BZ163" s="386"/>
      <c r="CA163" s="386"/>
      <c r="CB163" s="386"/>
      <c r="CC163" s="386"/>
      <c r="CD163" s="386"/>
      <c r="CE163" s="386"/>
      <c r="CF163" s="386"/>
      <c r="CG163" s="386"/>
      <c r="CH163" s="386"/>
      <c r="CI163" s="386"/>
      <c r="CJ163" s="386"/>
      <c r="CK163" s="386"/>
      <c r="CL163" s="386"/>
      <c r="CM163" s="386"/>
      <c r="CN163" s="386"/>
      <c r="CO163" s="386"/>
      <c r="CP163" s="386"/>
      <c r="CQ163" s="386"/>
      <c r="CR163" s="386"/>
      <c r="CS163" s="386"/>
      <c r="CT163" s="386"/>
      <c r="CU163" s="386"/>
      <c r="CV163" s="386"/>
      <c r="CW163" s="386"/>
      <c r="CX163" s="386"/>
      <c r="CY163" s="386"/>
      <c r="CZ163" s="386"/>
      <c r="DA163" s="386"/>
      <c r="DB163" s="386"/>
      <c r="DC163" s="386"/>
      <c r="DD163" s="386"/>
      <c r="DE163" s="386"/>
      <c r="DF163" s="386"/>
      <c r="DG163" s="386"/>
      <c r="DH163" s="386"/>
      <c r="DI163" s="386"/>
      <c r="DJ163" s="386"/>
      <c r="DK163" s="386"/>
      <c r="DL163" s="386"/>
      <c r="DM163" s="386"/>
      <c r="DN163" s="386"/>
      <c r="DO163" s="386"/>
      <c r="DP163" s="386"/>
      <c r="DQ163" s="386"/>
      <c r="DR163" s="386"/>
      <c r="DS163" s="386"/>
      <c r="DT163" s="386"/>
      <c r="DU163" s="386"/>
      <c r="DV163" s="386"/>
      <c r="DW163" s="386"/>
      <c r="DX163" s="386"/>
      <c r="DY163" s="386"/>
      <c r="DZ163" s="386"/>
      <c r="EA163" s="386"/>
      <c r="EB163" s="386"/>
      <c r="EC163" s="386"/>
      <c r="ED163" s="386"/>
      <c r="EE163" s="386"/>
      <c r="EF163" s="386"/>
      <c r="EG163" s="386"/>
      <c r="EH163" s="386"/>
      <c r="EI163" s="386"/>
      <c r="EJ163" s="386"/>
      <c r="EK163" s="386"/>
      <c r="EL163" s="386"/>
      <c r="EM163" s="386"/>
      <c r="EN163" s="386"/>
      <c r="EO163" s="386"/>
      <c r="EP163" s="386"/>
      <c r="EQ163" s="386"/>
      <c r="ER163" s="386"/>
      <c r="ES163" s="386"/>
      <c r="ET163" s="386"/>
      <c r="EU163" s="386"/>
      <c r="EV163" s="386"/>
      <c r="EW163" s="386"/>
      <c r="EX163" s="386"/>
      <c r="EY163" s="386"/>
      <c r="EZ163" s="386"/>
      <c r="FA163" s="386"/>
      <c r="FB163" s="386"/>
      <c r="FC163" s="386"/>
      <c r="FD163" s="386"/>
      <c r="FE163" s="386"/>
      <c r="FF163" s="386"/>
      <c r="FG163" s="386"/>
      <c r="FH163" s="386"/>
      <c r="FI163" s="386"/>
      <c r="FJ163" s="386"/>
      <c r="FK163" s="386"/>
      <c r="FL163" s="386"/>
      <c r="FM163" s="386"/>
      <c r="FN163" s="386"/>
      <c r="FO163" s="386"/>
      <c r="FP163" s="386"/>
      <c r="FQ163" s="386"/>
      <c r="FR163" s="386"/>
      <c r="FS163" s="386"/>
      <c r="FT163" s="386"/>
      <c r="FU163" s="386"/>
      <c r="FV163" s="386"/>
      <c r="FW163" s="386"/>
      <c r="FX163" s="386"/>
      <c r="FY163" s="386"/>
      <c r="FZ163" s="386"/>
      <c r="GA163" s="386"/>
      <c r="GB163" s="386"/>
      <c r="GC163" s="386"/>
      <c r="GD163" s="386"/>
      <c r="GE163" s="386"/>
      <c r="GF163" s="386"/>
      <c r="GG163" s="386"/>
      <c r="GH163" s="386"/>
      <c r="GI163" s="386"/>
      <c r="GJ163" s="386"/>
      <c r="GK163" s="386"/>
      <c r="GL163" s="386"/>
      <c r="GM163" s="386"/>
      <c r="GN163" s="386"/>
      <c r="GO163" s="386"/>
      <c r="GP163" s="386"/>
      <c r="GQ163" s="386"/>
      <c r="GR163" s="386"/>
      <c r="GS163" s="386"/>
      <c r="GT163" s="386"/>
      <c r="GU163" s="386"/>
      <c r="GV163" s="386"/>
      <c r="GW163" s="386"/>
      <c r="GX163" s="386"/>
      <c r="GY163" s="386"/>
      <c r="GZ163" s="386"/>
      <c r="HA163" s="386"/>
      <c r="HB163" s="386"/>
      <c r="HC163" s="386"/>
      <c r="HD163" s="386"/>
      <c r="HE163" s="386"/>
      <c r="HF163" s="386"/>
      <c r="HG163" s="386"/>
      <c r="HH163" s="386"/>
      <c r="HI163" s="386"/>
      <c r="HJ163" s="386"/>
      <c r="HK163" s="386"/>
      <c r="HL163" s="386"/>
      <c r="HM163" s="386"/>
      <c r="HN163" s="386"/>
      <c r="HO163" s="386"/>
      <c r="HP163" s="386"/>
      <c r="HQ163" s="386"/>
      <c r="HR163" s="386"/>
      <c r="HS163" s="386"/>
      <c r="HT163" s="386"/>
      <c r="HU163" s="386"/>
      <c r="HV163" s="386"/>
      <c r="HW163" s="386"/>
      <c r="HX163" s="386"/>
      <c r="HY163" s="386"/>
      <c r="HZ163" s="386"/>
      <c r="IA163" s="386"/>
      <c r="IB163" s="386"/>
      <c r="IC163" s="386"/>
      <c r="ID163" s="386"/>
      <c r="IE163" s="386"/>
      <c r="IF163" s="386"/>
      <c r="IG163" s="386"/>
      <c r="IH163" s="386"/>
      <c r="II163" s="386"/>
      <c r="IJ163" s="386"/>
      <c r="IK163" s="386"/>
      <c r="IL163" s="386"/>
      <c r="IM163" s="386"/>
      <c r="IN163" s="386"/>
    </row>
    <row r="164" spans="1:248" s="384" customFormat="1">
      <c r="A164" s="1002"/>
      <c r="B164" s="999"/>
      <c r="C164" s="978"/>
      <c r="D164" s="1000"/>
      <c r="E164" s="1001"/>
      <c r="F164" s="995"/>
      <c r="G164" s="386"/>
      <c r="H164" s="386"/>
      <c r="I164" s="386"/>
      <c r="J164" s="386"/>
      <c r="K164" s="386"/>
      <c r="L164" s="386"/>
      <c r="M164" s="386"/>
      <c r="N164" s="386"/>
      <c r="O164" s="386"/>
      <c r="P164" s="386"/>
      <c r="Q164" s="386"/>
      <c r="R164" s="386"/>
      <c r="S164" s="386"/>
      <c r="T164" s="386"/>
      <c r="U164" s="386"/>
      <c r="V164" s="386"/>
      <c r="W164" s="386"/>
      <c r="X164" s="386"/>
      <c r="Y164" s="386"/>
      <c r="Z164" s="386"/>
      <c r="AA164" s="386"/>
      <c r="AB164" s="386"/>
      <c r="AC164" s="386"/>
      <c r="AD164" s="386"/>
      <c r="AE164" s="386"/>
      <c r="AF164" s="386"/>
      <c r="AG164" s="386"/>
      <c r="AH164" s="386"/>
      <c r="AI164" s="386"/>
      <c r="AJ164" s="386"/>
      <c r="AK164" s="386"/>
      <c r="AL164" s="386"/>
      <c r="AM164" s="386"/>
      <c r="AN164" s="386"/>
      <c r="AO164" s="386"/>
      <c r="AP164" s="386"/>
      <c r="AQ164" s="386"/>
      <c r="AR164" s="386"/>
      <c r="AS164" s="386"/>
      <c r="AT164" s="386"/>
      <c r="AU164" s="386"/>
      <c r="AV164" s="386"/>
      <c r="AW164" s="386"/>
      <c r="AX164" s="386"/>
      <c r="AY164" s="386"/>
      <c r="AZ164" s="386"/>
      <c r="BA164" s="386"/>
      <c r="BB164" s="386"/>
      <c r="BC164" s="386"/>
      <c r="BD164" s="386"/>
      <c r="BE164" s="386"/>
      <c r="BF164" s="386"/>
      <c r="BG164" s="386"/>
      <c r="BH164" s="386"/>
      <c r="BI164" s="386"/>
      <c r="BJ164" s="386"/>
      <c r="BK164" s="386"/>
      <c r="BL164" s="386"/>
      <c r="BM164" s="386"/>
      <c r="BN164" s="386"/>
      <c r="BO164" s="386"/>
      <c r="BP164" s="386"/>
      <c r="BQ164" s="386"/>
      <c r="BR164" s="386"/>
      <c r="BS164" s="386"/>
      <c r="BT164" s="386"/>
      <c r="BU164" s="386"/>
      <c r="BV164" s="386"/>
      <c r="BW164" s="386"/>
      <c r="BX164" s="386"/>
      <c r="BY164" s="386"/>
      <c r="BZ164" s="386"/>
      <c r="CA164" s="386"/>
      <c r="CB164" s="386"/>
      <c r="CC164" s="386"/>
      <c r="CD164" s="386"/>
      <c r="CE164" s="386"/>
      <c r="CF164" s="386"/>
      <c r="CG164" s="386"/>
      <c r="CH164" s="386"/>
      <c r="CI164" s="386"/>
      <c r="CJ164" s="386"/>
      <c r="CK164" s="386"/>
      <c r="CL164" s="386"/>
      <c r="CM164" s="386"/>
      <c r="CN164" s="386"/>
      <c r="CO164" s="386"/>
      <c r="CP164" s="386"/>
      <c r="CQ164" s="386"/>
      <c r="CR164" s="386"/>
      <c r="CS164" s="386"/>
      <c r="CT164" s="386"/>
      <c r="CU164" s="386"/>
      <c r="CV164" s="386"/>
      <c r="CW164" s="386"/>
      <c r="CX164" s="386"/>
      <c r="CY164" s="386"/>
      <c r="CZ164" s="386"/>
      <c r="DA164" s="386"/>
      <c r="DB164" s="386"/>
      <c r="DC164" s="386"/>
      <c r="DD164" s="386"/>
      <c r="DE164" s="386"/>
      <c r="DF164" s="386"/>
      <c r="DG164" s="386"/>
      <c r="DH164" s="386"/>
      <c r="DI164" s="386"/>
      <c r="DJ164" s="386"/>
      <c r="DK164" s="386"/>
      <c r="DL164" s="386"/>
      <c r="DM164" s="386"/>
      <c r="DN164" s="386"/>
      <c r="DO164" s="386"/>
      <c r="DP164" s="386"/>
      <c r="DQ164" s="386"/>
      <c r="DR164" s="386"/>
      <c r="DS164" s="386"/>
      <c r="DT164" s="386"/>
      <c r="DU164" s="386"/>
      <c r="DV164" s="386"/>
      <c r="DW164" s="386"/>
      <c r="DX164" s="386"/>
      <c r="DY164" s="386"/>
      <c r="DZ164" s="386"/>
      <c r="EA164" s="386"/>
      <c r="EB164" s="386"/>
      <c r="EC164" s="386"/>
      <c r="ED164" s="386"/>
      <c r="EE164" s="386"/>
      <c r="EF164" s="386"/>
      <c r="EG164" s="386"/>
      <c r="EH164" s="386"/>
      <c r="EI164" s="386"/>
      <c r="EJ164" s="386"/>
      <c r="EK164" s="386"/>
      <c r="EL164" s="386"/>
      <c r="EM164" s="386"/>
      <c r="EN164" s="386"/>
      <c r="EO164" s="386"/>
      <c r="EP164" s="386"/>
      <c r="EQ164" s="386"/>
      <c r="ER164" s="386"/>
      <c r="ES164" s="386"/>
      <c r="ET164" s="386"/>
      <c r="EU164" s="386"/>
      <c r="EV164" s="386"/>
      <c r="EW164" s="386"/>
      <c r="EX164" s="386"/>
      <c r="EY164" s="386"/>
      <c r="EZ164" s="386"/>
      <c r="FA164" s="386"/>
      <c r="FB164" s="386"/>
      <c r="FC164" s="386"/>
      <c r="FD164" s="386"/>
      <c r="FE164" s="386"/>
      <c r="FF164" s="386"/>
      <c r="FG164" s="386"/>
      <c r="FH164" s="386"/>
      <c r="FI164" s="386"/>
      <c r="FJ164" s="386"/>
      <c r="FK164" s="386"/>
      <c r="FL164" s="386"/>
      <c r="FM164" s="386"/>
      <c r="FN164" s="386"/>
      <c r="FO164" s="386"/>
      <c r="FP164" s="386"/>
      <c r="FQ164" s="386"/>
      <c r="FR164" s="386"/>
      <c r="FS164" s="386"/>
      <c r="FT164" s="386"/>
      <c r="FU164" s="386"/>
      <c r="FV164" s="386"/>
      <c r="FW164" s="386"/>
      <c r="FX164" s="386"/>
      <c r="FY164" s="386"/>
      <c r="FZ164" s="386"/>
      <c r="GA164" s="386"/>
      <c r="GB164" s="386"/>
      <c r="GC164" s="386"/>
      <c r="GD164" s="386"/>
      <c r="GE164" s="386"/>
      <c r="GF164" s="386"/>
      <c r="GG164" s="386"/>
      <c r="GH164" s="386"/>
      <c r="GI164" s="386"/>
      <c r="GJ164" s="386"/>
      <c r="GK164" s="386"/>
      <c r="GL164" s="386"/>
      <c r="GM164" s="386"/>
      <c r="GN164" s="386"/>
      <c r="GO164" s="386"/>
      <c r="GP164" s="386"/>
      <c r="GQ164" s="386"/>
      <c r="GR164" s="386"/>
      <c r="GS164" s="386"/>
      <c r="GT164" s="386"/>
      <c r="GU164" s="386"/>
      <c r="GV164" s="386"/>
      <c r="GW164" s="386"/>
      <c r="GX164" s="386"/>
      <c r="GY164" s="386"/>
      <c r="GZ164" s="386"/>
      <c r="HA164" s="386"/>
      <c r="HB164" s="386"/>
      <c r="HC164" s="386"/>
      <c r="HD164" s="386"/>
      <c r="HE164" s="386"/>
      <c r="HF164" s="386"/>
      <c r="HG164" s="386"/>
      <c r="HH164" s="386"/>
      <c r="HI164" s="386"/>
      <c r="HJ164" s="386"/>
      <c r="HK164" s="386"/>
      <c r="HL164" s="386"/>
      <c r="HM164" s="386"/>
      <c r="HN164" s="386"/>
      <c r="HO164" s="386"/>
      <c r="HP164" s="386"/>
      <c r="HQ164" s="386"/>
      <c r="HR164" s="386"/>
      <c r="HS164" s="386"/>
      <c r="HT164" s="386"/>
      <c r="HU164" s="386"/>
      <c r="HV164" s="386"/>
      <c r="HW164" s="386"/>
      <c r="HX164" s="386"/>
      <c r="HY164" s="386"/>
      <c r="HZ164" s="386"/>
      <c r="IA164" s="386"/>
      <c r="IB164" s="386"/>
      <c r="IC164" s="386"/>
      <c r="ID164" s="386"/>
      <c r="IE164" s="386"/>
      <c r="IF164" s="386"/>
      <c r="IG164" s="386"/>
      <c r="IH164" s="386"/>
      <c r="II164" s="386"/>
      <c r="IJ164" s="386"/>
      <c r="IK164" s="386"/>
      <c r="IL164" s="386"/>
      <c r="IM164" s="386"/>
      <c r="IN164" s="386"/>
    </row>
    <row r="165" spans="1:248" s="384" customFormat="1">
      <c r="A165" s="1002"/>
      <c r="B165" s="999" t="s">
        <v>1780</v>
      </c>
      <c r="C165" s="978"/>
      <c r="D165" s="1000"/>
      <c r="E165" s="1001"/>
      <c r="F165" s="995"/>
      <c r="G165" s="386"/>
      <c r="H165" s="386"/>
      <c r="I165" s="386"/>
      <c r="J165" s="386"/>
      <c r="K165" s="386"/>
      <c r="L165" s="386"/>
      <c r="M165" s="386"/>
      <c r="N165" s="386"/>
      <c r="O165" s="386"/>
      <c r="P165" s="386"/>
      <c r="Q165" s="386"/>
      <c r="R165" s="386"/>
      <c r="S165" s="386"/>
      <c r="T165" s="386"/>
      <c r="U165" s="386"/>
      <c r="V165" s="386"/>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386"/>
      <c r="AT165" s="386"/>
      <c r="AU165" s="386"/>
      <c r="AV165" s="386"/>
      <c r="AW165" s="386"/>
      <c r="AX165" s="386"/>
      <c r="AY165" s="386"/>
      <c r="AZ165" s="386"/>
      <c r="BA165" s="386"/>
      <c r="BB165" s="386"/>
      <c r="BC165" s="386"/>
      <c r="BD165" s="386"/>
      <c r="BE165" s="386"/>
      <c r="BF165" s="386"/>
      <c r="BG165" s="386"/>
      <c r="BH165" s="386"/>
      <c r="BI165" s="386"/>
      <c r="BJ165" s="386"/>
      <c r="BK165" s="386"/>
      <c r="BL165" s="386"/>
      <c r="BM165" s="386"/>
      <c r="BN165" s="386"/>
      <c r="BO165" s="386"/>
      <c r="BP165" s="386"/>
      <c r="BQ165" s="386"/>
      <c r="BR165" s="386"/>
      <c r="BS165" s="386"/>
      <c r="BT165" s="386"/>
      <c r="BU165" s="386"/>
      <c r="BV165" s="386"/>
      <c r="BW165" s="386"/>
      <c r="BX165" s="386"/>
      <c r="BY165" s="386"/>
      <c r="BZ165" s="386"/>
      <c r="CA165" s="386"/>
      <c r="CB165" s="386"/>
      <c r="CC165" s="386"/>
      <c r="CD165" s="386"/>
      <c r="CE165" s="386"/>
      <c r="CF165" s="386"/>
      <c r="CG165" s="386"/>
      <c r="CH165" s="386"/>
      <c r="CI165" s="386"/>
      <c r="CJ165" s="386"/>
      <c r="CK165" s="386"/>
      <c r="CL165" s="386"/>
      <c r="CM165" s="386"/>
      <c r="CN165" s="386"/>
      <c r="CO165" s="386"/>
      <c r="CP165" s="386"/>
      <c r="CQ165" s="386"/>
      <c r="CR165" s="386"/>
      <c r="CS165" s="386"/>
      <c r="CT165" s="386"/>
      <c r="CU165" s="386"/>
      <c r="CV165" s="386"/>
      <c r="CW165" s="386"/>
      <c r="CX165" s="386"/>
      <c r="CY165" s="386"/>
      <c r="CZ165" s="386"/>
      <c r="DA165" s="386"/>
      <c r="DB165" s="386"/>
      <c r="DC165" s="386"/>
      <c r="DD165" s="386"/>
      <c r="DE165" s="386"/>
      <c r="DF165" s="386"/>
      <c r="DG165" s="386"/>
      <c r="DH165" s="386"/>
      <c r="DI165" s="386"/>
      <c r="DJ165" s="386"/>
      <c r="DK165" s="386"/>
      <c r="DL165" s="386"/>
      <c r="DM165" s="386"/>
      <c r="DN165" s="386"/>
      <c r="DO165" s="386"/>
      <c r="DP165" s="386"/>
      <c r="DQ165" s="386"/>
      <c r="DR165" s="386"/>
      <c r="DS165" s="386"/>
      <c r="DT165" s="386"/>
      <c r="DU165" s="386"/>
      <c r="DV165" s="386"/>
      <c r="DW165" s="386"/>
      <c r="DX165" s="386"/>
      <c r="DY165" s="386"/>
      <c r="DZ165" s="386"/>
      <c r="EA165" s="386"/>
      <c r="EB165" s="386"/>
      <c r="EC165" s="386"/>
      <c r="ED165" s="386"/>
      <c r="EE165" s="386"/>
      <c r="EF165" s="386"/>
      <c r="EG165" s="386"/>
      <c r="EH165" s="386"/>
      <c r="EI165" s="386"/>
      <c r="EJ165" s="386"/>
      <c r="EK165" s="386"/>
      <c r="EL165" s="386"/>
      <c r="EM165" s="386"/>
      <c r="EN165" s="386"/>
      <c r="EO165" s="386"/>
      <c r="EP165" s="386"/>
      <c r="EQ165" s="386"/>
      <c r="ER165" s="386"/>
      <c r="ES165" s="386"/>
      <c r="ET165" s="386"/>
      <c r="EU165" s="386"/>
      <c r="EV165" s="386"/>
      <c r="EW165" s="386"/>
      <c r="EX165" s="386"/>
      <c r="EY165" s="386"/>
      <c r="EZ165" s="386"/>
      <c r="FA165" s="386"/>
      <c r="FB165" s="386"/>
      <c r="FC165" s="386"/>
      <c r="FD165" s="386"/>
      <c r="FE165" s="386"/>
      <c r="FF165" s="386"/>
      <c r="FG165" s="386"/>
      <c r="FH165" s="386"/>
      <c r="FI165" s="386"/>
      <c r="FJ165" s="386"/>
      <c r="FK165" s="386"/>
      <c r="FL165" s="386"/>
      <c r="FM165" s="386"/>
      <c r="FN165" s="386"/>
      <c r="FO165" s="386"/>
      <c r="FP165" s="386"/>
      <c r="FQ165" s="386"/>
      <c r="FR165" s="386"/>
      <c r="FS165" s="386"/>
      <c r="FT165" s="386"/>
      <c r="FU165" s="386"/>
      <c r="FV165" s="386"/>
      <c r="FW165" s="386"/>
      <c r="FX165" s="386"/>
      <c r="FY165" s="386"/>
      <c r="FZ165" s="386"/>
      <c r="GA165" s="386"/>
      <c r="GB165" s="386"/>
      <c r="GC165" s="386"/>
      <c r="GD165" s="386"/>
      <c r="GE165" s="386"/>
      <c r="GF165" s="386"/>
      <c r="GG165" s="386"/>
      <c r="GH165" s="386"/>
      <c r="GI165" s="386"/>
      <c r="GJ165" s="386"/>
      <c r="GK165" s="386"/>
      <c r="GL165" s="386"/>
      <c r="GM165" s="386"/>
      <c r="GN165" s="386"/>
      <c r="GO165" s="386"/>
      <c r="GP165" s="386"/>
      <c r="GQ165" s="386"/>
      <c r="GR165" s="386"/>
      <c r="GS165" s="386"/>
      <c r="GT165" s="386"/>
      <c r="GU165" s="386"/>
      <c r="GV165" s="386"/>
      <c r="GW165" s="386"/>
      <c r="GX165" s="386"/>
      <c r="GY165" s="386"/>
      <c r="GZ165" s="386"/>
      <c r="HA165" s="386"/>
      <c r="HB165" s="386"/>
      <c r="HC165" s="386"/>
      <c r="HD165" s="386"/>
      <c r="HE165" s="386"/>
      <c r="HF165" s="386"/>
      <c r="HG165" s="386"/>
      <c r="HH165" s="386"/>
      <c r="HI165" s="386"/>
      <c r="HJ165" s="386"/>
      <c r="HK165" s="386"/>
      <c r="HL165" s="386"/>
      <c r="HM165" s="386"/>
      <c r="HN165" s="386"/>
      <c r="HO165" s="386"/>
      <c r="HP165" s="386"/>
      <c r="HQ165" s="386"/>
      <c r="HR165" s="386"/>
      <c r="HS165" s="386"/>
      <c r="HT165" s="386"/>
      <c r="HU165" s="386"/>
      <c r="HV165" s="386"/>
      <c r="HW165" s="386"/>
      <c r="HX165" s="386"/>
      <c r="HY165" s="386"/>
      <c r="HZ165" s="386"/>
      <c r="IA165" s="386"/>
      <c r="IB165" s="386"/>
      <c r="IC165" s="386"/>
      <c r="ID165" s="386"/>
      <c r="IE165" s="386"/>
      <c r="IF165" s="386"/>
      <c r="IG165" s="386"/>
      <c r="IH165" s="386"/>
      <c r="II165" s="386"/>
      <c r="IJ165" s="386"/>
      <c r="IK165" s="386"/>
      <c r="IL165" s="386"/>
      <c r="IM165" s="386"/>
      <c r="IN165" s="386"/>
    </row>
    <row r="166" spans="1:248" s="384" customFormat="1">
      <c r="A166" s="1002"/>
      <c r="B166" s="987" t="s">
        <v>1704</v>
      </c>
      <c r="C166" s="978"/>
      <c r="D166" s="1000"/>
      <c r="E166" s="1001"/>
      <c r="F166" s="995"/>
      <c r="G166" s="386"/>
      <c r="H166" s="386"/>
      <c r="I166" s="386"/>
      <c r="J166" s="386"/>
      <c r="K166" s="386"/>
      <c r="L166" s="386"/>
      <c r="M166" s="386"/>
      <c r="N166" s="386"/>
      <c r="O166" s="386"/>
      <c r="P166" s="386"/>
      <c r="Q166" s="386"/>
      <c r="R166" s="386"/>
      <c r="S166" s="386"/>
      <c r="T166" s="386"/>
      <c r="U166" s="386"/>
      <c r="V166" s="386"/>
      <c r="W166" s="386"/>
      <c r="X166" s="386"/>
      <c r="Y166" s="386"/>
      <c r="Z166" s="386"/>
      <c r="AA166" s="386"/>
      <c r="AB166" s="386"/>
      <c r="AC166" s="386"/>
      <c r="AD166" s="386"/>
      <c r="AE166" s="386"/>
      <c r="AF166" s="386"/>
      <c r="AG166" s="386"/>
      <c r="AH166" s="386"/>
      <c r="AI166" s="386"/>
      <c r="AJ166" s="386"/>
      <c r="AK166" s="386"/>
      <c r="AL166" s="386"/>
      <c r="AM166" s="386"/>
      <c r="AN166" s="386"/>
      <c r="AO166" s="386"/>
      <c r="AP166" s="386"/>
      <c r="AQ166" s="386"/>
      <c r="AR166" s="386"/>
      <c r="AS166" s="386"/>
      <c r="AT166" s="386"/>
      <c r="AU166" s="386"/>
      <c r="AV166" s="386"/>
      <c r="AW166" s="386"/>
      <c r="AX166" s="386"/>
      <c r="AY166" s="386"/>
      <c r="AZ166" s="386"/>
      <c r="BA166" s="386"/>
      <c r="BB166" s="386"/>
      <c r="BC166" s="386"/>
      <c r="BD166" s="386"/>
      <c r="BE166" s="386"/>
      <c r="BF166" s="386"/>
      <c r="BG166" s="386"/>
      <c r="BH166" s="386"/>
      <c r="BI166" s="386"/>
      <c r="BJ166" s="386"/>
      <c r="BK166" s="386"/>
      <c r="BL166" s="386"/>
      <c r="BM166" s="386"/>
      <c r="BN166" s="386"/>
      <c r="BO166" s="386"/>
      <c r="BP166" s="386"/>
      <c r="BQ166" s="386"/>
      <c r="BR166" s="386"/>
      <c r="BS166" s="386"/>
      <c r="BT166" s="386"/>
      <c r="BU166" s="386"/>
      <c r="BV166" s="386"/>
      <c r="BW166" s="386"/>
      <c r="BX166" s="386"/>
      <c r="BY166" s="386"/>
      <c r="BZ166" s="386"/>
      <c r="CA166" s="386"/>
      <c r="CB166" s="386"/>
      <c r="CC166" s="386"/>
      <c r="CD166" s="386"/>
      <c r="CE166" s="386"/>
      <c r="CF166" s="386"/>
      <c r="CG166" s="386"/>
      <c r="CH166" s="386"/>
      <c r="CI166" s="386"/>
      <c r="CJ166" s="386"/>
      <c r="CK166" s="386"/>
      <c r="CL166" s="386"/>
      <c r="CM166" s="386"/>
      <c r="CN166" s="386"/>
      <c r="CO166" s="386"/>
      <c r="CP166" s="386"/>
      <c r="CQ166" s="386"/>
      <c r="CR166" s="386"/>
      <c r="CS166" s="386"/>
      <c r="CT166" s="386"/>
      <c r="CU166" s="386"/>
      <c r="CV166" s="386"/>
      <c r="CW166" s="386"/>
      <c r="CX166" s="386"/>
      <c r="CY166" s="386"/>
      <c r="CZ166" s="386"/>
      <c r="DA166" s="386"/>
      <c r="DB166" s="386"/>
      <c r="DC166" s="386"/>
      <c r="DD166" s="386"/>
      <c r="DE166" s="386"/>
      <c r="DF166" s="386"/>
      <c r="DG166" s="386"/>
      <c r="DH166" s="386"/>
      <c r="DI166" s="386"/>
      <c r="DJ166" s="386"/>
      <c r="DK166" s="386"/>
      <c r="DL166" s="386"/>
      <c r="DM166" s="386"/>
      <c r="DN166" s="386"/>
      <c r="DO166" s="386"/>
      <c r="DP166" s="386"/>
      <c r="DQ166" s="386"/>
      <c r="DR166" s="386"/>
      <c r="DS166" s="386"/>
      <c r="DT166" s="386"/>
      <c r="DU166" s="386"/>
      <c r="DV166" s="386"/>
      <c r="DW166" s="386"/>
      <c r="DX166" s="386"/>
      <c r="DY166" s="386"/>
      <c r="DZ166" s="386"/>
      <c r="EA166" s="386"/>
      <c r="EB166" s="386"/>
      <c r="EC166" s="386"/>
      <c r="ED166" s="386"/>
      <c r="EE166" s="386"/>
      <c r="EF166" s="386"/>
      <c r="EG166" s="386"/>
      <c r="EH166" s="386"/>
      <c r="EI166" s="386"/>
      <c r="EJ166" s="386"/>
      <c r="EK166" s="386"/>
      <c r="EL166" s="386"/>
      <c r="EM166" s="386"/>
      <c r="EN166" s="386"/>
      <c r="EO166" s="386"/>
      <c r="EP166" s="386"/>
      <c r="EQ166" s="386"/>
      <c r="ER166" s="386"/>
      <c r="ES166" s="386"/>
      <c r="ET166" s="386"/>
      <c r="EU166" s="386"/>
      <c r="EV166" s="386"/>
      <c r="EW166" s="386"/>
      <c r="EX166" s="386"/>
      <c r="EY166" s="386"/>
      <c r="EZ166" s="386"/>
      <c r="FA166" s="386"/>
      <c r="FB166" s="386"/>
      <c r="FC166" s="386"/>
      <c r="FD166" s="386"/>
      <c r="FE166" s="386"/>
      <c r="FF166" s="386"/>
      <c r="FG166" s="386"/>
      <c r="FH166" s="386"/>
      <c r="FI166" s="386"/>
      <c r="FJ166" s="386"/>
      <c r="FK166" s="386"/>
      <c r="FL166" s="386"/>
      <c r="FM166" s="386"/>
      <c r="FN166" s="386"/>
      <c r="FO166" s="386"/>
      <c r="FP166" s="386"/>
      <c r="FQ166" s="386"/>
      <c r="FR166" s="386"/>
      <c r="FS166" s="386"/>
      <c r="FT166" s="386"/>
      <c r="FU166" s="386"/>
      <c r="FV166" s="386"/>
      <c r="FW166" s="386"/>
      <c r="FX166" s="386"/>
      <c r="FY166" s="386"/>
      <c r="FZ166" s="386"/>
      <c r="GA166" s="386"/>
      <c r="GB166" s="386"/>
      <c r="GC166" s="386"/>
      <c r="GD166" s="386"/>
      <c r="GE166" s="386"/>
      <c r="GF166" s="386"/>
      <c r="GG166" s="386"/>
      <c r="GH166" s="386"/>
      <c r="GI166" s="386"/>
      <c r="GJ166" s="386"/>
      <c r="GK166" s="386"/>
      <c r="GL166" s="386"/>
      <c r="GM166" s="386"/>
      <c r="GN166" s="386"/>
      <c r="GO166" s="386"/>
      <c r="GP166" s="386"/>
      <c r="GQ166" s="386"/>
      <c r="GR166" s="386"/>
      <c r="GS166" s="386"/>
      <c r="GT166" s="386"/>
      <c r="GU166" s="386"/>
      <c r="GV166" s="386"/>
      <c r="GW166" s="386"/>
      <c r="GX166" s="386"/>
      <c r="GY166" s="386"/>
      <c r="GZ166" s="386"/>
      <c r="HA166" s="386"/>
      <c r="HB166" s="386"/>
      <c r="HC166" s="386"/>
      <c r="HD166" s="386"/>
      <c r="HE166" s="386"/>
      <c r="HF166" s="386"/>
      <c r="HG166" s="386"/>
      <c r="HH166" s="386"/>
      <c r="HI166" s="386"/>
      <c r="HJ166" s="386"/>
      <c r="HK166" s="386"/>
      <c r="HL166" s="386"/>
      <c r="HM166" s="386"/>
      <c r="HN166" s="386"/>
      <c r="HO166" s="386"/>
      <c r="HP166" s="386"/>
      <c r="HQ166" s="386"/>
      <c r="HR166" s="386"/>
      <c r="HS166" s="386"/>
      <c r="HT166" s="386"/>
      <c r="HU166" s="386"/>
      <c r="HV166" s="386"/>
      <c r="HW166" s="386"/>
      <c r="HX166" s="386"/>
      <c r="HY166" s="386"/>
      <c r="HZ166" s="386"/>
      <c r="IA166" s="386"/>
      <c r="IB166" s="386"/>
      <c r="IC166" s="386"/>
      <c r="ID166" s="386"/>
      <c r="IE166" s="386"/>
      <c r="IF166" s="386"/>
      <c r="IG166" s="386"/>
      <c r="IH166" s="386"/>
      <c r="II166" s="386"/>
      <c r="IJ166" s="386"/>
      <c r="IK166" s="386"/>
      <c r="IL166" s="386"/>
      <c r="IM166" s="386"/>
      <c r="IN166" s="386"/>
    </row>
    <row r="167" spans="1:248" s="384" customFormat="1">
      <c r="A167" s="1002"/>
      <c r="B167" s="962"/>
      <c r="C167" s="978"/>
      <c r="D167" s="1000"/>
      <c r="E167" s="1001"/>
      <c r="F167" s="995"/>
      <c r="G167" s="386"/>
      <c r="H167" s="386"/>
      <c r="I167" s="386"/>
      <c r="J167" s="386"/>
      <c r="K167" s="386"/>
      <c r="L167" s="386"/>
      <c r="M167" s="386"/>
      <c r="N167" s="386"/>
      <c r="O167" s="386"/>
      <c r="P167" s="386"/>
      <c r="Q167" s="386"/>
      <c r="R167" s="386"/>
      <c r="S167" s="386"/>
      <c r="T167" s="386"/>
      <c r="U167" s="386"/>
      <c r="V167" s="386"/>
      <c r="W167" s="386"/>
      <c r="X167" s="386"/>
      <c r="Y167" s="386"/>
      <c r="Z167" s="386"/>
      <c r="AA167" s="386"/>
      <c r="AB167" s="386"/>
      <c r="AC167" s="386"/>
      <c r="AD167" s="386"/>
      <c r="AE167" s="386"/>
      <c r="AF167" s="386"/>
      <c r="AG167" s="386"/>
      <c r="AH167" s="386"/>
      <c r="AI167" s="386"/>
      <c r="AJ167" s="386"/>
      <c r="AK167" s="386"/>
      <c r="AL167" s="386"/>
      <c r="AM167" s="386"/>
      <c r="AN167" s="386"/>
      <c r="AO167" s="386"/>
      <c r="AP167" s="386"/>
      <c r="AQ167" s="386"/>
      <c r="AR167" s="386"/>
      <c r="AS167" s="386"/>
      <c r="AT167" s="386"/>
      <c r="AU167" s="386"/>
      <c r="AV167" s="386"/>
      <c r="AW167" s="386"/>
      <c r="AX167" s="386"/>
      <c r="AY167" s="386"/>
      <c r="AZ167" s="386"/>
      <c r="BA167" s="386"/>
      <c r="BB167" s="386"/>
      <c r="BC167" s="386"/>
      <c r="BD167" s="386"/>
      <c r="BE167" s="386"/>
      <c r="BF167" s="386"/>
      <c r="BG167" s="386"/>
      <c r="BH167" s="386"/>
      <c r="BI167" s="386"/>
      <c r="BJ167" s="386"/>
      <c r="BK167" s="386"/>
      <c r="BL167" s="386"/>
      <c r="BM167" s="386"/>
      <c r="BN167" s="386"/>
      <c r="BO167" s="386"/>
      <c r="BP167" s="386"/>
      <c r="BQ167" s="386"/>
      <c r="BR167" s="386"/>
      <c r="BS167" s="386"/>
      <c r="BT167" s="386"/>
      <c r="BU167" s="386"/>
      <c r="BV167" s="386"/>
      <c r="BW167" s="386"/>
      <c r="BX167" s="386"/>
      <c r="BY167" s="386"/>
      <c r="BZ167" s="386"/>
      <c r="CA167" s="386"/>
      <c r="CB167" s="386"/>
      <c r="CC167" s="386"/>
      <c r="CD167" s="386"/>
      <c r="CE167" s="386"/>
      <c r="CF167" s="386"/>
      <c r="CG167" s="386"/>
      <c r="CH167" s="386"/>
      <c r="CI167" s="386"/>
      <c r="CJ167" s="386"/>
      <c r="CK167" s="386"/>
      <c r="CL167" s="386"/>
      <c r="CM167" s="386"/>
      <c r="CN167" s="386"/>
      <c r="CO167" s="386"/>
      <c r="CP167" s="386"/>
      <c r="CQ167" s="386"/>
      <c r="CR167" s="386"/>
      <c r="CS167" s="386"/>
      <c r="CT167" s="386"/>
      <c r="CU167" s="386"/>
      <c r="CV167" s="386"/>
      <c r="CW167" s="386"/>
      <c r="CX167" s="386"/>
      <c r="CY167" s="386"/>
      <c r="CZ167" s="386"/>
      <c r="DA167" s="386"/>
      <c r="DB167" s="386"/>
      <c r="DC167" s="386"/>
      <c r="DD167" s="386"/>
      <c r="DE167" s="386"/>
      <c r="DF167" s="386"/>
      <c r="DG167" s="386"/>
      <c r="DH167" s="386"/>
      <c r="DI167" s="386"/>
      <c r="DJ167" s="386"/>
      <c r="DK167" s="386"/>
      <c r="DL167" s="386"/>
      <c r="DM167" s="386"/>
      <c r="DN167" s="386"/>
      <c r="DO167" s="386"/>
      <c r="DP167" s="386"/>
      <c r="DQ167" s="386"/>
      <c r="DR167" s="386"/>
      <c r="DS167" s="386"/>
      <c r="DT167" s="386"/>
      <c r="DU167" s="386"/>
      <c r="DV167" s="386"/>
      <c r="DW167" s="386"/>
      <c r="DX167" s="386"/>
      <c r="DY167" s="386"/>
      <c r="DZ167" s="386"/>
      <c r="EA167" s="386"/>
      <c r="EB167" s="386"/>
      <c r="EC167" s="386"/>
      <c r="ED167" s="386"/>
      <c r="EE167" s="386"/>
      <c r="EF167" s="386"/>
      <c r="EG167" s="386"/>
      <c r="EH167" s="386"/>
      <c r="EI167" s="386"/>
      <c r="EJ167" s="386"/>
      <c r="EK167" s="386"/>
      <c r="EL167" s="386"/>
      <c r="EM167" s="386"/>
      <c r="EN167" s="386"/>
      <c r="EO167" s="386"/>
      <c r="EP167" s="386"/>
      <c r="EQ167" s="386"/>
      <c r="ER167" s="386"/>
      <c r="ES167" s="386"/>
      <c r="ET167" s="386"/>
      <c r="EU167" s="386"/>
      <c r="EV167" s="386"/>
      <c r="EW167" s="386"/>
      <c r="EX167" s="386"/>
      <c r="EY167" s="386"/>
      <c r="EZ167" s="386"/>
      <c r="FA167" s="386"/>
      <c r="FB167" s="386"/>
      <c r="FC167" s="386"/>
      <c r="FD167" s="386"/>
      <c r="FE167" s="386"/>
      <c r="FF167" s="386"/>
      <c r="FG167" s="386"/>
      <c r="FH167" s="386"/>
      <c r="FI167" s="386"/>
      <c r="FJ167" s="386"/>
      <c r="FK167" s="386"/>
      <c r="FL167" s="386"/>
      <c r="FM167" s="386"/>
      <c r="FN167" s="386"/>
      <c r="FO167" s="386"/>
      <c r="FP167" s="386"/>
      <c r="FQ167" s="386"/>
      <c r="FR167" s="386"/>
      <c r="FS167" s="386"/>
      <c r="FT167" s="386"/>
      <c r="FU167" s="386"/>
      <c r="FV167" s="386"/>
      <c r="FW167" s="386"/>
      <c r="FX167" s="386"/>
      <c r="FY167" s="386"/>
      <c r="FZ167" s="386"/>
      <c r="GA167" s="386"/>
      <c r="GB167" s="386"/>
      <c r="GC167" s="386"/>
      <c r="GD167" s="386"/>
      <c r="GE167" s="386"/>
      <c r="GF167" s="386"/>
      <c r="GG167" s="386"/>
      <c r="GH167" s="386"/>
      <c r="GI167" s="386"/>
      <c r="GJ167" s="386"/>
      <c r="GK167" s="386"/>
      <c r="GL167" s="386"/>
      <c r="GM167" s="386"/>
      <c r="GN167" s="386"/>
      <c r="GO167" s="386"/>
      <c r="GP167" s="386"/>
      <c r="GQ167" s="386"/>
      <c r="GR167" s="386"/>
      <c r="GS167" s="386"/>
      <c r="GT167" s="386"/>
      <c r="GU167" s="386"/>
      <c r="GV167" s="386"/>
      <c r="GW167" s="386"/>
      <c r="GX167" s="386"/>
      <c r="GY167" s="386"/>
      <c r="GZ167" s="386"/>
      <c r="HA167" s="386"/>
      <c r="HB167" s="386"/>
      <c r="HC167" s="386"/>
      <c r="HD167" s="386"/>
      <c r="HE167" s="386"/>
      <c r="HF167" s="386"/>
      <c r="HG167" s="386"/>
      <c r="HH167" s="386"/>
      <c r="HI167" s="386"/>
      <c r="HJ167" s="386"/>
      <c r="HK167" s="386"/>
      <c r="HL167" s="386"/>
      <c r="HM167" s="386"/>
      <c r="HN167" s="386"/>
      <c r="HO167" s="386"/>
      <c r="HP167" s="386"/>
      <c r="HQ167" s="386"/>
      <c r="HR167" s="386"/>
      <c r="HS167" s="386"/>
      <c r="HT167" s="386"/>
      <c r="HU167" s="386"/>
      <c r="HV167" s="386"/>
      <c r="HW167" s="386"/>
      <c r="HX167" s="386"/>
      <c r="HY167" s="386"/>
      <c r="HZ167" s="386"/>
      <c r="IA167" s="386"/>
      <c r="IB167" s="386"/>
      <c r="IC167" s="386"/>
      <c r="ID167" s="386"/>
      <c r="IE167" s="386"/>
      <c r="IF167" s="386"/>
      <c r="IG167" s="386"/>
      <c r="IH167" s="386"/>
      <c r="II167" s="386"/>
      <c r="IJ167" s="386"/>
      <c r="IK167" s="386"/>
      <c r="IL167" s="386"/>
      <c r="IM167" s="386"/>
      <c r="IN167" s="386"/>
    </row>
    <row r="168" spans="1:248" s="380" customFormat="1">
      <c r="A168" s="991"/>
      <c r="B168" s="992" t="s">
        <v>887</v>
      </c>
      <c r="C168" s="978"/>
      <c r="D168" s="970"/>
      <c r="E168" s="993"/>
      <c r="F168" s="995"/>
      <c r="G168" s="383"/>
    </row>
    <row r="169" spans="1:248" s="384" customFormat="1">
      <c r="A169" s="1002"/>
      <c r="B169" s="1003" t="s">
        <v>1781</v>
      </c>
      <c r="C169" s="978" t="s">
        <v>68</v>
      </c>
      <c r="D169" s="1004">
        <v>86</v>
      </c>
      <c r="E169" s="1005"/>
      <c r="F169" s="995">
        <f t="shared" ref="F169:F186" si="0">$D169*E169</f>
        <v>0</v>
      </c>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2"/>
      <c r="AC169" s="372"/>
      <c r="AD169" s="372"/>
      <c r="AE169" s="372"/>
      <c r="AF169" s="372"/>
      <c r="AG169" s="372"/>
      <c r="AH169" s="372"/>
      <c r="AI169" s="372"/>
      <c r="AJ169" s="372"/>
      <c r="AK169" s="372"/>
      <c r="AL169" s="372"/>
      <c r="AM169" s="372"/>
      <c r="AN169" s="372"/>
      <c r="AO169" s="372"/>
      <c r="AP169" s="372"/>
      <c r="AQ169" s="372"/>
      <c r="AR169" s="372"/>
      <c r="AS169" s="372"/>
      <c r="AT169" s="372"/>
      <c r="AU169" s="372"/>
      <c r="AV169" s="372"/>
      <c r="AW169" s="372"/>
      <c r="AX169" s="372"/>
      <c r="AY169" s="372"/>
      <c r="AZ169" s="372"/>
      <c r="BA169" s="372"/>
      <c r="BB169" s="372"/>
      <c r="BC169" s="372"/>
      <c r="BD169" s="372"/>
      <c r="BE169" s="372"/>
      <c r="BF169" s="372"/>
      <c r="BG169" s="372"/>
      <c r="BH169" s="372"/>
      <c r="BI169" s="372"/>
      <c r="BJ169" s="372"/>
      <c r="BK169" s="372"/>
      <c r="BL169" s="372"/>
      <c r="BM169" s="372"/>
      <c r="BN169" s="372"/>
      <c r="BO169" s="372"/>
      <c r="BP169" s="372"/>
      <c r="BQ169" s="372"/>
      <c r="BR169" s="372"/>
      <c r="BS169" s="372"/>
      <c r="BT169" s="372"/>
      <c r="BU169" s="372"/>
      <c r="BV169" s="372"/>
      <c r="BW169" s="372"/>
      <c r="BX169" s="372"/>
      <c r="BY169" s="372"/>
      <c r="BZ169" s="372"/>
      <c r="CA169" s="372"/>
      <c r="CB169" s="372"/>
      <c r="CC169" s="372"/>
      <c r="CD169" s="372"/>
      <c r="CE169" s="372"/>
      <c r="CF169" s="372"/>
      <c r="CG169" s="372"/>
      <c r="CH169" s="372"/>
      <c r="CI169" s="372"/>
      <c r="CJ169" s="372"/>
      <c r="CK169" s="372"/>
      <c r="CL169" s="372"/>
      <c r="CM169" s="372"/>
      <c r="CN169" s="372"/>
      <c r="CO169" s="372"/>
      <c r="CP169" s="372"/>
      <c r="CQ169" s="372"/>
      <c r="CR169" s="372"/>
      <c r="CS169" s="372"/>
      <c r="CT169" s="372"/>
      <c r="CU169" s="372"/>
      <c r="CV169" s="372"/>
      <c r="CW169" s="372"/>
      <c r="CX169" s="372"/>
      <c r="CY169" s="372"/>
      <c r="CZ169" s="372"/>
      <c r="DA169" s="372"/>
      <c r="DB169" s="372"/>
      <c r="DC169" s="372"/>
      <c r="DD169" s="372"/>
      <c r="DE169" s="372"/>
      <c r="DF169" s="372"/>
      <c r="DG169" s="372"/>
      <c r="DH169" s="372"/>
      <c r="DI169" s="372"/>
      <c r="DJ169" s="372"/>
      <c r="DK169" s="372"/>
      <c r="DL169" s="372"/>
      <c r="DM169" s="372"/>
      <c r="DN169" s="372"/>
      <c r="DO169" s="372"/>
      <c r="DP169" s="372"/>
      <c r="DQ169" s="372"/>
      <c r="DR169" s="372"/>
      <c r="DS169" s="372"/>
      <c r="DT169" s="372"/>
      <c r="DU169" s="372"/>
      <c r="DV169" s="372"/>
      <c r="DW169" s="372"/>
      <c r="DX169" s="372"/>
      <c r="DY169" s="372"/>
      <c r="DZ169" s="372"/>
      <c r="EA169" s="372"/>
      <c r="EB169" s="372"/>
      <c r="EC169" s="372"/>
      <c r="ED169" s="372"/>
      <c r="EE169" s="372"/>
      <c r="EF169" s="372"/>
      <c r="EG169" s="372"/>
      <c r="EH169" s="372"/>
      <c r="EI169" s="372"/>
      <c r="EJ169" s="372"/>
      <c r="EK169" s="372"/>
      <c r="EL169" s="372"/>
      <c r="EM169" s="372"/>
      <c r="EN169" s="372"/>
      <c r="EO169" s="372"/>
      <c r="EP169" s="372"/>
      <c r="EQ169" s="372"/>
      <c r="ER169" s="372"/>
      <c r="ES169" s="372"/>
      <c r="ET169" s="372"/>
      <c r="EU169" s="372"/>
      <c r="EV169" s="372"/>
      <c r="EW169" s="372"/>
      <c r="EX169" s="372"/>
      <c r="EY169" s="372"/>
      <c r="EZ169" s="372"/>
      <c r="FA169" s="372"/>
      <c r="FB169" s="372"/>
      <c r="FC169" s="372"/>
      <c r="FD169" s="372"/>
      <c r="FE169" s="372"/>
      <c r="FF169" s="372"/>
      <c r="FG169" s="372"/>
      <c r="FH169" s="372"/>
      <c r="FI169" s="372"/>
      <c r="FJ169" s="372"/>
      <c r="FK169" s="372"/>
      <c r="FL169" s="372"/>
      <c r="FM169" s="372"/>
      <c r="FN169" s="372"/>
      <c r="FO169" s="372"/>
      <c r="FP169" s="372"/>
      <c r="FQ169" s="372"/>
      <c r="FR169" s="372"/>
      <c r="FS169" s="372"/>
      <c r="FT169" s="372"/>
      <c r="FU169" s="372"/>
      <c r="FV169" s="372"/>
      <c r="FW169" s="372"/>
      <c r="FX169" s="372"/>
      <c r="FY169" s="372"/>
      <c r="FZ169" s="372"/>
      <c r="GA169" s="372"/>
      <c r="GB169" s="372"/>
      <c r="GC169" s="372"/>
      <c r="GD169" s="372"/>
      <c r="GE169" s="372"/>
      <c r="GF169" s="372"/>
      <c r="GG169" s="372"/>
      <c r="GH169" s="372"/>
      <c r="GI169" s="372"/>
      <c r="GJ169" s="372"/>
      <c r="GK169" s="372"/>
      <c r="GL169" s="372"/>
      <c r="GM169" s="372"/>
      <c r="GN169" s="372"/>
      <c r="GO169" s="372"/>
      <c r="GP169" s="372"/>
      <c r="GQ169" s="372"/>
      <c r="GR169" s="372"/>
      <c r="GS169" s="372"/>
      <c r="GT169" s="372"/>
      <c r="GU169" s="372"/>
      <c r="GV169" s="372"/>
      <c r="GW169" s="372"/>
      <c r="GX169" s="372"/>
      <c r="GY169" s="372"/>
      <c r="GZ169" s="372"/>
      <c r="HA169" s="372"/>
      <c r="HB169" s="372"/>
      <c r="HC169" s="372"/>
      <c r="HD169" s="372"/>
      <c r="HE169" s="372"/>
      <c r="HF169" s="372"/>
      <c r="HG169" s="372"/>
      <c r="HH169" s="372"/>
      <c r="HI169" s="372"/>
      <c r="HJ169" s="372"/>
      <c r="HK169" s="372"/>
      <c r="HL169" s="372"/>
      <c r="HM169" s="372"/>
      <c r="HN169" s="372"/>
      <c r="HO169" s="372"/>
      <c r="HP169" s="372"/>
      <c r="HQ169" s="372"/>
      <c r="HR169" s="372"/>
      <c r="HS169" s="372"/>
      <c r="HT169" s="372"/>
      <c r="HU169" s="372"/>
      <c r="HV169" s="372"/>
      <c r="HW169" s="372"/>
      <c r="HX169" s="372"/>
      <c r="HY169" s="372"/>
      <c r="HZ169" s="372"/>
      <c r="IA169" s="372"/>
      <c r="IB169" s="372"/>
      <c r="IC169" s="372"/>
      <c r="ID169" s="372"/>
      <c r="IE169" s="372"/>
      <c r="IF169" s="372"/>
      <c r="IG169" s="372"/>
      <c r="IH169" s="372"/>
      <c r="II169" s="372"/>
      <c r="IJ169" s="372"/>
      <c r="IK169" s="372"/>
      <c r="IL169" s="372"/>
      <c r="IM169" s="372"/>
      <c r="IN169" s="372"/>
    </row>
    <row r="170" spans="1:248" s="384" customFormat="1">
      <c r="A170" s="1002"/>
      <c r="B170" s="1003" t="s">
        <v>1782</v>
      </c>
      <c r="C170" s="978" t="s">
        <v>68</v>
      </c>
      <c r="D170" s="1004">
        <v>40</v>
      </c>
      <c r="E170" s="1005"/>
      <c r="F170" s="995">
        <f t="shared" si="0"/>
        <v>0</v>
      </c>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2"/>
      <c r="AE170" s="372"/>
      <c r="AF170" s="372"/>
      <c r="AG170" s="372"/>
      <c r="AH170" s="372"/>
      <c r="AI170" s="372"/>
      <c r="AJ170" s="372"/>
      <c r="AK170" s="372"/>
      <c r="AL170" s="372"/>
      <c r="AM170" s="372"/>
      <c r="AN170" s="372"/>
      <c r="AO170" s="372"/>
      <c r="AP170" s="372"/>
      <c r="AQ170" s="372"/>
      <c r="AR170" s="372"/>
      <c r="AS170" s="372"/>
      <c r="AT170" s="372"/>
      <c r="AU170" s="372"/>
      <c r="AV170" s="372"/>
      <c r="AW170" s="372"/>
      <c r="AX170" s="372"/>
      <c r="AY170" s="372"/>
      <c r="AZ170" s="372"/>
      <c r="BA170" s="372"/>
      <c r="BB170" s="372"/>
      <c r="BC170" s="372"/>
      <c r="BD170" s="372"/>
      <c r="BE170" s="372"/>
      <c r="BF170" s="372"/>
      <c r="BG170" s="372"/>
      <c r="BH170" s="372"/>
      <c r="BI170" s="372"/>
      <c r="BJ170" s="372"/>
      <c r="BK170" s="372"/>
      <c r="BL170" s="372"/>
      <c r="BM170" s="372"/>
      <c r="BN170" s="372"/>
      <c r="BO170" s="372"/>
      <c r="BP170" s="372"/>
      <c r="BQ170" s="372"/>
      <c r="BR170" s="372"/>
      <c r="BS170" s="372"/>
      <c r="BT170" s="372"/>
      <c r="BU170" s="372"/>
      <c r="BV170" s="372"/>
      <c r="BW170" s="372"/>
      <c r="BX170" s="372"/>
      <c r="BY170" s="372"/>
      <c r="BZ170" s="372"/>
      <c r="CA170" s="372"/>
      <c r="CB170" s="372"/>
      <c r="CC170" s="372"/>
      <c r="CD170" s="372"/>
      <c r="CE170" s="372"/>
      <c r="CF170" s="372"/>
      <c r="CG170" s="372"/>
      <c r="CH170" s="372"/>
      <c r="CI170" s="372"/>
      <c r="CJ170" s="372"/>
      <c r="CK170" s="372"/>
      <c r="CL170" s="372"/>
      <c r="CM170" s="372"/>
      <c r="CN170" s="372"/>
      <c r="CO170" s="372"/>
      <c r="CP170" s="372"/>
      <c r="CQ170" s="372"/>
      <c r="CR170" s="372"/>
      <c r="CS170" s="372"/>
      <c r="CT170" s="372"/>
      <c r="CU170" s="372"/>
      <c r="CV170" s="372"/>
      <c r="CW170" s="372"/>
      <c r="CX170" s="372"/>
      <c r="CY170" s="372"/>
      <c r="CZ170" s="372"/>
      <c r="DA170" s="372"/>
      <c r="DB170" s="372"/>
      <c r="DC170" s="372"/>
      <c r="DD170" s="372"/>
      <c r="DE170" s="372"/>
      <c r="DF170" s="372"/>
      <c r="DG170" s="372"/>
      <c r="DH170" s="372"/>
      <c r="DI170" s="372"/>
      <c r="DJ170" s="372"/>
      <c r="DK170" s="372"/>
      <c r="DL170" s="372"/>
      <c r="DM170" s="372"/>
      <c r="DN170" s="372"/>
      <c r="DO170" s="372"/>
      <c r="DP170" s="372"/>
      <c r="DQ170" s="372"/>
      <c r="DR170" s="372"/>
      <c r="DS170" s="372"/>
      <c r="DT170" s="372"/>
      <c r="DU170" s="372"/>
      <c r="DV170" s="372"/>
      <c r="DW170" s="372"/>
      <c r="DX170" s="372"/>
      <c r="DY170" s="372"/>
      <c r="DZ170" s="372"/>
      <c r="EA170" s="372"/>
      <c r="EB170" s="372"/>
      <c r="EC170" s="372"/>
      <c r="ED170" s="372"/>
      <c r="EE170" s="372"/>
      <c r="EF170" s="372"/>
      <c r="EG170" s="372"/>
      <c r="EH170" s="372"/>
      <c r="EI170" s="372"/>
      <c r="EJ170" s="372"/>
      <c r="EK170" s="372"/>
      <c r="EL170" s="372"/>
      <c r="EM170" s="372"/>
      <c r="EN170" s="372"/>
      <c r="EO170" s="372"/>
      <c r="EP170" s="372"/>
      <c r="EQ170" s="372"/>
      <c r="ER170" s="372"/>
      <c r="ES170" s="372"/>
      <c r="ET170" s="372"/>
      <c r="EU170" s="372"/>
      <c r="EV170" s="372"/>
      <c r="EW170" s="372"/>
      <c r="EX170" s="372"/>
      <c r="EY170" s="372"/>
      <c r="EZ170" s="372"/>
      <c r="FA170" s="372"/>
      <c r="FB170" s="372"/>
      <c r="FC170" s="372"/>
      <c r="FD170" s="372"/>
      <c r="FE170" s="372"/>
      <c r="FF170" s="372"/>
      <c r="FG170" s="372"/>
      <c r="FH170" s="372"/>
      <c r="FI170" s="372"/>
      <c r="FJ170" s="372"/>
      <c r="FK170" s="372"/>
      <c r="FL170" s="372"/>
      <c r="FM170" s="372"/>
      <c r="FN170" s="372"/>
      <c r="FO170" s="372"/>
      <c r="FP170" s="372"/>
      <c r="FQ170" s="372"/>
      <c r="FR170" s="372"/>
      <c r="FS170" s="372"/>
      <c r="FT170" s="372"/>
      <c r="FU170" s="372"/>
      <c r="FV170" s="372"/>
      <c r="FW170" s="372"/>
      <c r="FX170" s="372"/>
      <c r="FY170" s="372"/>
      <c r="FZ170" s="372"/>
      <c r="GA170" s="372"/>
      <c r="GB170" s="372"/>
      <c r="GC170" s="372"/>
      <c r="GD170" s="372"/>
      <c r="GE170" s="372"/>
      <c r="GF170" s="372"/>
      <c r="GG170" s="372"/>
      <c r="GH170" s="372"/>
      <c r="GI170" s="372"/>
      <c r="GJ170" s="372"/>
      <c r="GK170" s="372"/>
      <c r="GL170" s="372"/>
      <c r="GM170" s="372"/>
      <c r="GN170" s="372"/>
      <c r="GO170" s="372"/>
      <c r="GP170" s="372"/>
      <c r="GQ170" s="372"/>
      <c r="GR170" s="372"/>
      <c r="GS170" s="372"/>
      <c r="GT170" s="372"/>
      <c r="GU170" s="372"/>
      <c r="GV170" s="372"/>
      <c r="GW170" s="372"/>
      <c r="GX170" s="372"/>
      <c r="GY170" s="372"/>
      <c r="GZ170" s="372"/>
      <c r="HA170" s="372"/>
      <c r="HB170" s="372"/>
      <c r="HC170" s="372"/>
      <c r="HD170" s="372"/>
      <c r="HE170" s="372"/>
      <c r="HF170" s="372"/>
      <c r="HG170" s="372"/>
      <c r="HH170" s="372"/>
      <c r="HI170" s="372"/>
      <c r="HJ170" s="372"/>
      <c r="HK170" s="372"/>
      <c r="HL170" s="372"/>
      <c r="HM170" s="372"/>
      <c r="HN170" s="372"/>
      <c r="HO170" s="372"/>
      <c r="HP170" s="372"/>
      <c r="HQ170" s="372"/>
      <c r="HR170" s="372"/>
      <c r="HS170" s="372"/>
      <c r="HT170" s="372"/>
      <c r="HU170" s="372"/>
      <c r="HV170" s="372"/>
      <c r="HW170" s="372"/>
      <c r="HX170" s="372"/>
      <c r="HY170" s="372"/>
      <c r="HZ170" s="372"/>
      <c r="IA170" s="372"/>
      <c r="IB170" s="372"/>
      <c r="IC170" s="372"/>
      <c r="ID170" s="372"/>
      <c r="IE170" s="372"/>
      <c r="IF170" s="372"/>
      <c r="IG170" s="372"/>
      <c r="IH170" s="372"/>
      <c r="II170" s="372"/>
      <c r="IJ170" s="372"/>
      <c r="IK170" s="372"/>
      <c r="IL170" s="372"/>
      <c r="IM170" s="372"/>
      <c r="IN170" s="372"/>
    </row>
    <row r="171" spans="1:248" s="384" customFormat="1">
      <c r="A171" s="1002"/>
      <c r="B171" s="1003" t="s">
        <v>1783</v>
      </c>
      <c r="C171" s="978" t="s">
        <v>68</v>
      </c>
      <c r="D171" s="1004">
        <v>96</v>
      </c>
      <c r="E171" s="1005"/>
      <c r="F171" s="995">
        <f t="shared" si="0"/>
        <v>0</v>
      </c>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2"/>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2"/>
      <c r="AZ171" s="372"/>
      <c r="BA171" s="372"/>
      <c r="BB171" s="372"/>
      <c r="BC171" s="372"/>
      <c r="BD171" s="372"/>
      <c r="BE171" s="372"/>
      <c r="BF171" s="372"/>
      <c r="BG171" s="372"/>
      <c r="BH171" s="372"/>
      <c r="BI171" s="372"/>
      <c r="BJ171" s="372"/>
      <c r="BK171" s="372"/>
      <c r="BL171" s="372"/>
      <c r="BM171" s="372"/>
      <c r="BN171" s="372"/>
      <c r="BO171" s="372"/>
      <c r="BP171" s="372"/>
      <c r="BQ171" s="372"/>
      <c r="BR171" s="372"/>
      <c r="BS171" s="372"/>
      <c r="BT171" s="372"/>
      <c r="BU171" s="372"/>
      <c r="BV171" s="372"/>
      <c r="BW171" s="372"/>
      <c r="BX171" s="372"/>
      <c r="BY171" s="372"/>
      <c r="BZ171" s="372"/>
      <c r="CA171" s="372"/>
      <c r="CB171" s="372"/>
      <c r="CC171" s="372"/>
      <c r="CD171" s="372"/>
      <c r="CE171" s="372"/>
      <c r="CF171" s="372"/>
      <c r="CG171" s="372"/>
      <c r="CH171" s="372"/>
      <c r="CI171" s="372"/>
      <c r="CJ171" s="372"/>
      <c r="CK171" s="372"/>
      <c r="CL171" s="372"/>
      <c r="CM171" s="372"/>
      <c r="CN171" s="372"/>
      <c r="CO171" s="372"/>
      <c r="CP171" s="372"/>
      <c r="CQ171" s="372"/>
      <c r="CR171" s="372"/>
      <c r="CS171" s="372"/>
      <c r="CT171" s="372"/>
      <c r="CU171" s="372"/>
      <c r="CV171" s="372"/>
      <c r="CW171" s="372"/>
      <c r="CX171" s="372"/>
      <c r="CY171" s="372"/>
      <c r="CZ171" s="372"/>
      <c r="DA171" s="372"/>
      <c r="DB171" s="372"/>
      <c r="DC171" s="372"/>
      <c r="DD171" s="372"/>
      <c r="DE171" s="372"/>
      <c r="DF171" s="372"/>
      <c r="DG171" s="372"/>
      <c r="DH171" s="372"/>
      <c r="DI171" s="372"/>
      <c r="DJ171" s="372"/>
      <c r="DK171" s="372"/>
      <c r="DL171" s="372"/>
      <c r="DM171" s="372"/>
      <c r="DN171" s="372"/>
      <c r="DO171" s="372"/>
      <c r="DP171" s="372"/>
      <c r="DQ171" s="372"/>
      <c r="DR171" s="372"/>
      <c r="DS171" s="372"/>
      <c r="DT171" s="372"/>
      <c r="DU171" s="372"/>
      <c r="DV171" s="372"/>
      <c r="DW171" s="372"/>
      <c r="DX171" s="372"/>
      <c r="DY171" s="372"/>
      <c r="DZ171" s="372"/>
      <c r="EA171" s="372"/>
      <c r="EB171" s="372"/>
      <c r="EC171" s="372"/>
      <c r="ED171" s="372"/>
      <c r="EE171" s="372"/>
      <c r="EF171" s="372"/>
      <c r="EG171" s="372"/>
      <c r="EH171" s="372"/>
      <c r="EI171" s="372"/>
      <c r="EJ171" s="372"/>
      <c r="EK171" s="372"/>
      <c r="EL171" s="372"/>
      <c r="EM171" s="372"/>
      <c r="EN171" s="372"/>
      <c r="EO171" s="372"/>
      <c r="EP171" s="372"/>
      <c r="EQ171" s="372"/>
      <c r="ER171" s="372"/>
      <c r="ES171" s="372"/>
      <c r="ET171" s="372"/>
      <c r="EU171" s="372"/>
      <c r="EV171" s="372"/>
      <c r="EW171" s="372"/>
      <c r="EX171" s="372"/>
      <c r="EY171" s="372"/>
      <c r="EZ171" s="372"/>
      <c r="FA171" s="372"/>
      <c r="FB171" s="372"/>
      <c r="FC171" s="372"/>
      <c r="FD171" s="372"/>
      <c r="FE171" s="372"/>
      <c r="FF171" s="372"/>
      <c r="FG171" s="372"/>
      <c r="FH171" s="372"/>
      <c r="FI171" s="372"/>
      <c r="FJ171" s="372"/>
      <c r="FK171" s="372"/>
      <c r="FL171" s="372"/>
      <c r="FM171" s="372"/>
      <c r="FN171" s="372"/>
      <c r="FO171" s="372"/>
      <c r="FP171" s="372"/>
      <c r="FQ171" s="372"/>
      <c r="FR171" s="372"/>
      <c r="FS171" s="372"/>
      <c r="FT171" s="372"/>
      <c r="FU171" s="372"/>
      <c r="FV171" s="372"/>
      <c r="FW171" s="372"/>
      <c r="FX171" s="372"/>
      <c r="FY171" s="372"/>
      <c r="FZ171" s="372"/>
      <c r="GA171" s="372"/>
      <c r="GB171" s="372"/>
      <c r="GC171" s="372"/>
      <c r="GD171" s="372"/>
      <c r="GE171" s="372"/>
      <c r="GF171" s="372"/>
      <c r="GG171" s="372"/>
      <c r="GH171" s="372"/>
      <c r="GI171" s="372"/>
      <c r="GJ171" s="372"/>
      <c r="GK171" s="372"/>
      <c r="GL171" s="372"/>
      <c r="GM171" s="372"/>
      <c r="GN171" s="372"/>
      <c r="GO171" s="372"/>
      <c r="GP171" s="372"/>
      <c r="GQ171" s="372"/>
      <c r="GR171" s="372"/>
      <c r="GS171" s="372"/>
      <c r="GT171" s="372"/>
      <c r="GU171" s="372"/>
      <c r="GV171" s="372"/>
      <c r="GW171" s="372"/>
      <c r="GX171" s="372"/>
      <c r="GY171" s="372"/>
      <c r="GZ171" s="372"/>
      <c r="HA171" s="372"/>
      <c r="HB171" s="372"/>
      <c r="HC171" s="372"/>
      <c r="HD171" s="372"/>
      <c r="HE171" s="372"/>
      <c r="HF171" s="372"/>
      <c r="HG171" s="372"/>
      <c r="HH171" s="372"/>
      <c r="HI171" s="372"/>
      <c r="HJ171" s="372"/>
      <c r="HK171" s="372"/>
      <c r="HL171" s="372"/>
      <c r="HM171" s="372"/>
      <c r="HN171" s="372"/>
      <c r="HO171" s="372"/>
      <c r="HP171" s="372"/>
      <c r="HQ171" s="372"/>
      <c r="HR171" s="372"/>
      <c r="HS171" s="372"/>
      <c r="HT171" s="372"/>
      <c r="HU171" s="372"/>
      <c r="HV171" s="372"/>
      <c r="HW171" s="372"/>
      <c r="HX171" s="372"/>
      <c r="HY171" s="372"/>
      <c r="HZ171" s="372"/>
      <c r="IA171" s="372"/>
      <c r="IB171" s="372"/>
      <c r="IC171" s="372"/>
      <c r="ID171" s="372"/>
      <c r="IE171" s="372"/>
      <c r="IF171" s="372"/>
      <c r="IG171" s="372"/>
      <c r="IH171" s="372"/>
      <c r="II171" s="372"/>
      <c r="IJ171" s="372"/>
      <c r="IK171" s="372"/>
      <c r="IL171" s="372"/>
      <c r="IM171" s="372"/>
      <c r="IN171" s="372"/>
    </row>
    <row r="172" spans="1:248" s="384" customFormat="1">
      <c r="A172" s="1002"/>
      <c r="B172" s="1003" t="s">
        <v>1784</v>
      </c>
      <c r="C172" s="978" t="s">
        <v>68</v>
      </c>
      <c r="D172" s="1004">
        <v>42</v>
      </c>
      <c r="E172" s="1005"/>
      <c r="F172" s="995">
        <f t="shared" si="0"/>
        <v>0</v>
      </c>
      <c r="G172" s="372"/>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2"/>
      <c r="AE172" s="372"/>
      <c r="AF172" s="372"/>
      <c r="AG172" s="372"/>
      <c r="AH172" s="372"/>
      <c r="AI172" s="372"/>
      <c r="AJ172" s="372"/>
      <c r="AK172" s="372"/>
      <c r="AL172" s="372"/>
      <c r="AM172" s="372"/>
      <c r="AN172" s="372"/>
      <c r="AO172" s="372"/>
      <c r="AP172" s="372"/>
      <c r="AQ172" s="372"/>
      <c r="AR172" s="372"/>
      <c r="AS172" s="372"/>
      <c r="AT172" s="372"/>
      <c r="AU172" s="372"/>
      <c r="AV172" s="372"/>
      <c r="AW172" s="372"/>
      <c r="AX172" s="372"/>
      <c r="AY172" s="372"/>
      <c r="AZ172" s="372"/>
      <c r="BA172" s="372"/>
      <c r="BB172" s="372"/>
      <c r="BC172" s="372"/>
      <c r="BD172" s="372"/>
      <c r="BE172" s="372"/>
      <c r="BF172" s="372"/>
      <c r="BG172" s="372"/>
      <c r="BH172" s="372"/>
      <c r="BI172" s="372"/>
      <c r="BJ172" s="372"/>
      <c r="BK172" s="372"/>
      <c r="BL172" s="372"/>
      <c r="BM172" s="372"/>
      <c r="BN172" s="372"/>
      <c r="BO172" s="372"/>
      <c r="BP172" s="372"/>
      <c r="BQ172" s="372"/>
      <c r="BR172" s="372"/>
      <c r="BS172" s="372"/>
      <c r="BT172" s="372"/>
      <c r="BU172" s="372"/>
      <c r="BV172" s="372"/>
      <c r="BW172" s="372"/>
      <c r="BX172" s="372"/>
      <c r="BY172" s="372"/>
      <c r="BZ172" s="372"/>
      <c r="CA172" s="372"/>
      <c r="CB172" s="372"/>
      <c r="CC172" s="372"/>
      <c r="CD172" s="372"/>
      <c r="CE172" s="372"/>
      <c r="CF172" s="372"/>
      <c r="CG172" s="372"/>
      <c r="CH172" s="372"/>
      <c r="CI172" s="372"/>
      <c r="CJ172" s="372"/>
      <c r="CK172" s="372"/>
      <c r="CL172" s="372"/>
      <c r="CM172" s="372"/>
      <c r="CN172" s="372"/>
      <c r="CO172" s="372"/>
      <c r="CP172" s="372"/>
      <c r="CQ172" s="372"/>
      <c r="CR172" s="372"/>
      <c r="CS172" s="372"/>
      <c r="CT172" s="372"/>
      <c r="CU172" s="372"/>
      <c r="CV172" s="372"/>
      <c r="CW172" s="372"/>
      <c r="CX172" s="372"/>
      <c r="CY172" s="372"/>
      <c r="CZ172" s="372"/>
      <c r="DA172" s="372"/>
      <c r="DB172" s="372"/>
      <c r="DC172" s="372"/>
      <c r="DD172" s="372"/>
      <c r="DE172" s="372"/>
      <c r="DF172" s="372"/>
      <c r="DG172" s="372"/>
      <c r="DH172" s="372"/>
      <c r="DI172" s="372"/>
      <c r="DJ172" s="372"/>
      <c r="DK172" s="372"/>
      <c r="DL172" s="372"/>
      <c r="DM172" s="372"/>
      <c r="DN172" s="372"/>
      <c r="DO172" s="372"/>
      <c r="DP172" s="372"/>
      <c r="DQ172" s="372"/>
      <c r="DR172" s="372"/>
      <c r="DS172" s="372"/>
      <c r="DT172" s="372"/>
      <c r="DU172" s="372"/>
      <c r="DV172" s="372"/>
      <c r="DW172" s="372"/>
      <c r="DX172" s="372"/>
      <c r="DY172" s="372"/>
      <c r="DZ172" s="372"/>
      <c r="EA172" s="372"/>
      <c r="EB172" s="372"/>
      <c r="EC172" s="372"/>
      <c r="ED172" s="372"/>
      <c r="EE172" s="372"/>
      <c r="EF172" s="372"/>
      <c r="EG172" s="372"/>
      <c r="EH172" s="372"/>
      <c r="EI172" s="372"/>
      <c r="EJ172" s="372"/>
      <c r="EK172" s="372"/>
      <c r="EL172" s="372"/>
      <c r="EM172" s="372"/>
      <c r="EN172" s="372"/>
      <c r="EO172" s="372"/>
      <c r="EP172" s="372"/>
      <c r="EQ172" s="372"/>
      <c r="ER172" s="372"/>
      <c r="ES172" s="372"/>
      <c r="ET172" s="372"/>
      <c r="EU172" s="372"/>
      <c r="EV172" s="372"/>
      <c r="EW172" s="372"/>
      <c r="EX172" s="372"/>
      <c r="EY172" s="372"/>
      <c r="EZ172" s="372"/>
      <c r="FA172" s="372"/>
      <c r="FB172" s="372"/>
      <c r="FC172" s="372"/>
      <c r="FD172" s="372"/>
      <c r="FE172" s="372"/>
      <c r="FF172" s="372"/>
      <c r="FG172" s="372"/>
      <c r="FH172" s="372"/>
      <c r="FI172" s="372"/>
      <c r="FJ172" s="372"/>
      <c r="FK172" s="372"/>
      <c r="FL172" s="372"/>
      <c r="FM172" s="372"/>
      <c r="FN172" s="372"/>
      <c r="FO172" s="372"/>
      <c r="FP172" s="372"/>
      <c r="FQ172" s="372"/>
      <c r="FR172" s="372"/>
      <c r="FS172" s="372"/>
      <c r="FT172" s="372"/>
      <c r="FU172" s="372"/>
      <c r="FV172" s="372"/>
      <c r="FW172" s="372"/>
      <c r="FX172" s="372"/>
      <c r="FY172" s="372"/>
      <c r="FZ172" s="372"/>
      <c r="GA172" s="372"/>
      <c r="GB172" s="372"/>
      <c r="GC172" s="372"/>
      <c r="GD172" s="372"/>
      <c r="GE172" s="372"/>
      <c r="GF172" s="372"/>
      <c r="GG172" s="372"/>
      <c r="GH172" s="372"/>
      <c r="GI172" s="372"/>
      <c r="GJ172" s="372"/>
      <c r="GK172" s="372"/>
      <c r="GL172" s="372"/>
      <c r="GM172" s="372"/>
      <c r="GN172" s="372"/>
      <c r="GO172" s="372"/>
      <c r="GP172" s="372"/>
      <c r="GQ172" s="372"/>
      <c r="GR172" s="372"/>
      <c r="GS172" s="372"/>
      <c r="GT172" s="372"/>
      <c r="GU172" s="372"/>
      <c r="GV172" s="372"/>
      <c r="GW172" s="372"/>
      <c r="GX172" s="372"/>
      <c r="GY172" s="372"/>
      <c r="GZ172" s="372"/>
      <c r="HA172" s="372"/>
      <c r="HB172" s="372"/>
      <c r="HC172" s="372"/>
      <c r="HD172" s="372"/>
      <c r="HE172" s="372"/>
      <c r="HF172" s="372"/>
      <c r="HG172" s="372"/>
      <c r="HH172" s="372"/>
      <c r="HI172" s="372"/>
      <c r="HJ172" s="372"/>
      <c r="HK172" s="372"/>
      <c r="HL172" s="372"/>
      <c r="HM172" s="372"/>
      <c r="HN172" s="372"/>
      <c r="HO172" s="372"/>
      <c r="HP172" s="372"/>
      <c r="HQ172" s="372"/>
      <c r="HR172" s="372"/>
      <c r="HS172" s="372"/>
      <c r="HT172" s="372"/>
      <c r="HU172" s="372"/>
      <c r="HV172" s="372"/>
      <c r="HW172" s="372"/>
      <c r="HX172" s="372"/>
      <c r="HY172" s="372"/>
      <c r="HZ172" s="372"/>
      <c r="IA172" s="372"/>
      <c r="IB172" s="372"/>
      <c r="IC172" s="372"/>
      <c r="ID172" s="372"/>
      <c r="IE172" s="372"/>
      <c r="IF172" s="372"/>
      <c r="IG172" s="372"/>
      <c r="IH172" s="372"/>
      <c r="II172" s="372"/>
      <c r="IJ172" s="372"/>
      <c r="IK172" s="372"/>
      <c r="IL172" s="372"/>
      <c r="IM172" s="372"/>
      <c r="IN172" s="372"/>
    </row>
    <row r="173" spans="1:248" s="384" customFormat="1">
      <c r="A173" s="1002"/>
      <c r="B173" s="1003" t="s">
        <v>1785</v>
      </c>
      <c r="C173" s="978" t="s">
        <v>68</v>
      </c>
      <c r="D173" s="1004">
        <v>8</v>
      </c>
      <c r="E173" s="1005"/>
      <c r="F173" s="995">
        <f t="shared" si="0"/>
        <v>0</v>
      </c>
      <c r="G173" s="372"/>
      <c r="H173" s="372"/>
      <c r="I173" s="372"/>
      <c r="J173" s="372"/>
      <c r="K173" s="372"/>
      <c r="L173" s="372"/>
      <c r="M173" s="372"/>
      <c r="N173" s="372"/>
      <c r="O173" s="372"/>
      <c r="P173" s="372"/>
      <c r="Q173" s="372"/>
      <c r="R173" s="372"/>
      <c r="S173" s="372"/>
      <c r="T173" s="372"/>
      <c r="U173" s="372"/>
      <c r="V173" s="372"/>
      <c r="W173" s="372"/>
      <c r="X173" s="372"/>
      <c r="Y173" s="372"/>
      <c r="Z173" s="372"/>
      <c r="AA173" s="372"/>
      <c r="AB173" s="372"/>
      <c r="AC173" s="372"/>
      <c r="AD173" s="372"/>
      <c r="AE173" s="372"/>
      <c r="AF173" s="372"/>
      <c r="AG173" s="372"/>
      <c r="AH173" s="372"/>
      <c r="AI173" s="372"/>
      <c r="AJ173" s="372"/>
      <c r="AK173" s="372"/>
      <c r="AL173" s="372"/>
      <c r="AM173" s="372"/>
      <c r="AN173" s="372"/>
      <c r="AO173" s="372"/>
      <c r="AP173" s="372"/>
      <c r="AQ173" s="372"/>
      <c r="AR173" s="372"/>
      <c r="AS173" s="372"/>
      <c r="AT173" s="372"/>
      <c r="AU173" s="372"/>
      <c r="AV173" s="372"/>
      <c r="AW173" s="372"/>
      <c r="AX173" s="372"/>
      <c r="AY173" s="372"/>
      <c r="AZ173" s="372"/>
      <c r="BA173" s="372"/>
      <c r="BB173" s="372"/>
      <c r="BC173" s="372"/>
      <c r="BD173" s="372"/>
      <c r="BE173" s="372"/>
      <c r="BF173" s="372"/>
      <c r="BG173" s="372"/>
      <c r="BH173" s="372"/>
      <c r="BI173" s="372"/>
      <c r="BJ173" s="372"/>
      <c r="BK173" s="372"/>
      <c r="BL173" s="372"/>
      <c r="BM173" s="372"/>
      <c r="BN173" s="372"/>
      <c r="BO173" s="372"/>
      <c r="BP173" s="372"/>
      <c r="BQ173" s="372"/>
      <c r="BR173" s="372"/>
      <c r="BS173" s="372"/>
      <c r="BT173" s="372"/>
      <c r="BU173" s="372"/>
      <c r="BV173" s="372"/>
      <c r="BW173" s="372"/>
      <c r="BX173" s="372"/>
      <c r="BY173" s="372"/>
      <c r="BZ173" s="372"/>
      <c r="CA173" s="372"/>
      <c r="CB173" s="372"/>
      <c r="CC173" s="372"/>
      <c r="CD173" s="372"/>
      <c r="CE173" s="372"/>
      <c r="CF173" s="372"/>
      <c r="CG173" s="372"/>
      <c r="CH173" s="372"/>
      <c r="CI173" s="372"/>
      <c r="CJ173" s="372"/>
      <c r="CK173" s="372"/>
      <c r="CL173" s="372"/>
      <c r="CM173" s="372"/>
      <c r="CN173" s="372"/>
      <c r="CO173" s="372"/>
      <c r="CP173" s="372"/>
      <c r="CQ173" s="372"/>
      <c r="CR173" s="372"/>
      <c r="CS173" s="372"/>
      <c r="CT173" s="372"/>
      <c r="CU173" s="372"/>
      <c r="CV173" s="372"/>
      <c r="CW173" s="372"/>
      <c r="CX173" s="372"/>
      <c r="CY173" s="372"/>
      <c r="CZ173" s="372"/>
      <c r="DA173" s="372"/>
      <c r="DB173" s="372"/>
      <c r="DC173" s="372"/>
      <c r="DD173" s="372"/>
      <c r="DE173" s="372"/>
      <c r="DF173" s="372"/>
      <c r="DG173" s="372"/>
      <c r="DH173" s="372"/>
      <c r="DI173" s="372"/>
      <c r="DJ173" s="372"/>
      <c r="DK173" s="372"/>
      <c r="DL173" s="372"/>
      <c r="DM173" s="372"/>
      <c r="DN173" s="372"/>
      <c r="DO173" s="372"/>
      <c r="DP173" s="372"/>
      <c r="DQ173" s="372"/>
      <c r="DR173" s="372"/>
      <c r="DS173" s="372"/>
      <c r="DT173" s="372"/>
      <c r="DU173" s="372"/>
      <c r="DV173" s="372"/>
      <c r="DW173" s="372"/>
      <c r="DX173" s="372"/>
      <c r="DY173" s="372"/>
      <c r="DZ173" s="372"/>
      <c r="EA173" s="372"/>
      <c r="EB173" s="372"/>
      <c r="EC173" s="372"/>
      <c r="ED173" s="372"/>
      <c r="EE173" s="372"/>
      <c r="EF173" s="372"/>
      <c r="EG173" s="372"/>
      <c r="EH173" s="372"/>
      <c r="EI173" s="372"/>
      <c r="EJ173" s="372"/>
      <c r="EK173" s="372"/>
      <c r="EL173" s="372"/>
      <c r="EM173" s="372"/>
      <c r="EN173" s="372"/>
      <c r="EO173" s="372"/>
      <c r="EP173" s="372"/>
      <c r="EQ173" s="372"/>
      <c r="ER173" s="372"/>
      <c r="ES173" s="372"/>
      <c r="ET173" s="372"/>
      <c r="EU173" s="372"/>
      <c r="EV173" s="372"/>
      <c r="EW173" s="372"/>
      <c r="EX173" s="372"/>
      <c r="EY173" s="372"/>
      <c r="EZ173" s="372"/>
      <c r="FA173" s="372"/>
      <c r="FB173" s="372"/>
      <c r="FC173" s="372"/>
      <c r="FD173" s="372"/>
      <c r="FE173" s="372"/>
      <c r="FF173" s="372"/>
      <c r="FG173" s="372"/>
      <c r="FH173" s="372"/>
      <c r="FI173" s="372"/>
      <c r="FJ173" s="372"/>
      <c r="FK173" s="372"/>
      <c r="FL173" s="372"/>
      <c r="FM173" s="372"/>
      <c r="FN173" s="372"/>
      <c r="FO173" s="372"/>
      <c r="FP173" s="372"/>
      <c r="FQ173" s="372"/>
      <c r="FR173" s="372"/>
      <c r="FS173" s="372"/>
      <c r="FT173" s="372"/>
      <c r="FU173" s="372"/>
      <c r="FV173" s="372"/>
      <c r="FW173" s="372"/>
      <c r="FX173" s="372"/>
      <c r="FY173" s="372"/>
      <c r="FZ173" s="372"/>
      <c r="GA173" s="372"/>
      <c r="GB173" s="372"/>
      <c r="GC173" s="372"/>
      <c r="GD173" s="372"/>
      <c r="GE173" s="372"/>
      <c r="GF173" s="372"/>
      <c r="GG173" s="372"/>
      <c r="GH173" s="372"/>
      <c r="GI173" s="372"/>
      <c r="GJ173" s="372"/>
      <c r="GK173" s="372"/>
      <c r="GL173" s="372"/>
      <c r="GM173" s="372"/>
      <c r="GN173" s="372"/>
      <c r="GO173" s="372"/>
      <c r="GP173" s="372"/>
      <c r="GQ173" s="372"/>
      <c r="GR173" s="372"/>
      <c r="GS173" s="372"/>
      <c r="GT173" s="372"/>
      <c r="GU173" s="372"/>
      <c r="GV173" s="372"/>
      <c r="GW173" s="372"/>
      <c r="GX173" s="372"/>
      <c r="GY173" s="372"/>
      <c r="GZ173" s="372"/>
      <c r="HA173" s="372"/>
      <c r="HB173" s="372"/>
      <c r="HC173" s="372"/>
      <c r="HD173" s="372"/>
      <c r="HE173" s="372"/>
      <c r="HF173" s="372"/>
      <c r="HG173" s="372"/>
      <c r="HH173" s="372"/>
      <c r="HI173" s="372"/>
      <c r="HJ173" s="372"/>
      <c r="HK173" s="372"/>
      <c r="HL173" s="372"/>
      <c r="HM173" s="372"/>
      <c r="HN173" s="372"/>
      <c r="HO173" s="372"/>
      <c r="HP173" s="372"/>
      <c r="HQ173" s="372"/>
      <c r="HR173" s="372"/>
      <c r="HS173" s="372"/>
      <c r="HT173" s="372"/>
      <c r="HU173" s="372"/>
      <c r="HV173" s="372"/>
      <c r="HW173" s="372"/>
      <c r="HX173" s="372"/>
      <c r="HY173" s="372"/>
      <c r="HZ173" s="372"/>
      <c r="IA173" s="372"/>
      <c r="IB173" s="372"/>
      <c r="IC173" s="372"/>
      <c r="ID173" s="372"/>
      <c r="IE173" s="372"/>
      <c r="IF173" s="372"/>
      <c r="IG173" s="372"/>
      <c r="IH173" s="372"/>
      <c r="II173" s="372"/>
      <c r="IJ173" s="372"/>
      <c r="IK173" s="372"/>
      <c r="IL173" s="372"/>
      <c r="IM173" s="372"/>
      <c r="IN173" s="372"/>
    </row>
    <row r="174" spans="1:248" s="384" customFormat="1">
      <c r="A174" s="1002"/>
      <c r="B174" s="1003" t="s">
        <v>1786</v>
      </c>
      <c r="C174" s="978" t="s">
        <v>68</v>
      </c>
      <c r="D174" s="1004">
        <v>10</v>
      </c>
      <c r="E174" s="1005"/>
      <c r="F174" s="995">
        <f t="shared" si="0"/>
        <v>0</v>
      </c>
      <c r="G174" s="372"/>
      <c r="H174" s="372"/>
      <c r="I174" s="372"/>
      <c r="J174" s="372"/>
      <c r="K174" s="372"/>
      <c r="L174" s="372"/>
      <c r="M174" s="372"/>
      <c r="N174" s="372"/>
      <c r="O174" s="372"/>
      <c r="P174" s="372"/>
      <c r="Q174" s="372"/>
      <c r="R174" s="372"/>
      <c r="S174" s="372"/>
      <c r="T174" s="372"/>
      <c r="U174" s="372"/>
      <c r="V174" s="372"/>
      <c r="W174" s="372"/>
      <c r="X174" s="372"/>
      <c r="Y174" s="372"/>
      <c r="Z174" s="372"/>
      <c r="AA174" s="372"/>
      <c r="AB174" s="372"/>
      <c r="AC174" s="372"/>
      <c r="AD174" s="372"/>
      <c r="AE174" s="372"/>
      <c r="AF174" s="372"/>
      <c r="AG174" s="372"/>
      <c r="AH174" s="372"/>
      <c r="AI174" s="372"/>
      <c r="AJ174" s="372"/>
      <c r="AK174" s="372"/>
      <c r="AL174" s="372"/>
      <c r="AM174" s="372"/>
      <c r="AN174" s="372"/>
      <c r="AO174" s="372"/>
      <c r="AP174" s="372"/>
      <c r="AQ174" s="372"/>
      <c r="AR174" s="372"/>
      <c r="AS174" s="372"/>
      <c r="AT174" s="372"/>
      <c r="AU174" s="372"/>
      <c r="AV174" s="372"/>
      <c r="AW174" s="372"/>
      <c r="AX174" s="372"/>
      <c r="AY174" s="372"/>
      <c r="AZ174" s="372"/>
      <c r="BA174" s="372"/>
      <c r="BB174" s="372"/>
      <c r="BC174" s="372"/>
      <c r="BD174" s="372"/>
      <c r="BE174" s="372"/>
      <c r="BF174" s="372"/>
      <c r="BG174" s="372"/>
      <c r="BH174" s="372"/>
      <c r="BI174" s="372"/>
      <c r="BJ174" s="372"/>
      <c r="BK174" s="372"/>
      <c r="BL174" s="372"/>
      <c r="BM174" s="372"/>
      <c r="BN174" s="372"/>
      <c r="BO174" s="372"/>
      <c r="BP174" s="372"/>
      <c r="BQ174" s="372"/>
      <c r="BR174" s="372"/>
      <c r="BS174" s="372"/>
      <c r="BT174" s="372"/>
      <c r="BU174" s="372"/>
      <c r="BV174" s="372"/>
      <c r="BW174" s="372"/>
      <c r="BX174" s="372"/>
      <c r="BY174" s="372"/>
      <c r="BZ174" s="372"/>
      <c r="CA174" s="372"/>
      <c r="CB174" s="372"/>
      <c r="CC174" s="372"/>
      <c r="CD174" s="372"/>
      <c r="CE174" s="372"/>
      <c r="CF174" s="372"/>
      <c r="CG174" s="372"/>
      <c r="CH174" s="372"/>
      <c r="CI174" s="372"/>
      <c r="CJ174" s="372"/>
      <c r="CK174" s="372"/>
      <c r="CL174" s="372"/>
      <c r="CM174" s="372"/>
      <c r="CN174" s="372"/>
      <c r="CO174" s="372"/>
      <c r="CP174" s="372"/>
      <c r="CQ174" s="372"/>
      <c r="CR174" s="372"/>
      <c r="CS174" s="372"/>
      <c r="CT174" s="372"/>
      <c r="CU174" s="372"/>
      <c r="CV174" s="372"/>
      <c r="CW174" s="372"/>
      <c r="CX174" s="372"/>
      <c r="CY174" s="372"/>
      <c r="CZ174" s="372"/>
      <c r="DA174" s="372"/>
      <c r="DB174" s="372"/>
      <c r="DC174" s="372"/>
      <c r="DD174" s="372"/>
      <c r="DE174" s="372"/>
      <c r="DF174" s="372"/>
      <c r="DG174" s="372"/>
      <c r="DH174" s="372"/>
      <c r="DI174" s="372"/>
      <c r="DJ174" s="372"/>
      <c r="DK174" s="372"/>
      <c r="DL174" s="372"/>
      <c r="DM174" s="372"/>
      <c r="DN174" s="372"/>
      <c r="DO174" s="372"/>
      <c r="DP174" s="372"/>
      <c r="DQ174" s="372"/>
      <c r="DR174" s="372"/>
      <c r="DS174" s="372"/>
      <c r="DT174" s="372"/>
      <c r="DU174" s="372"/>
      <c r="DV174" s="372"/>
      <c r="DW174" s="372"/>
      <c r="DX174" s="372"/>
      <c r="DY174" s="372"/>
      <c r="DZ174" s="372"/>
      <c r="EA174" s="372"/>
      <c r="EB174" s="372"/>
      <c r="EC174" s="372"/>
      <c r="ED174" s="372"/>
      <c r="EE174" s="372"/>
      <c r="EF174" s="372"/>
      <c r="EG174" s="372"/>
      <c r="EH174" s="372"/>
      <c r="EI174" s="372"/>
      <c r="EJ174" s="372"/>
      <c r="EK174" s="372"/>
      <c r="EL174" s="372"/>
      <c r="EM174" s="372"/>
      <c r="EN174" s="372"/>
      <c r="EO174" s="372"/>
      <c r="EP174" s="372"/>
      <c r="EQ174" s="372"/>
      <c r="ER174" s="372"/>
      <c r="ES174" s="372"/>
      <c r="ET174" s="372"/>
      <c r="EU174" s="372"/>
      <c r="EV174" s="372"/>
      <c r="EW174" s="372"/>
      <c r="EX174" s="372"/>
      <c r="EY174" s="372"/>
      <c r="EZ174" s="372"/>
      <c r="FA174" s="372"/>
      <c r="FB174" s="372"/>
      <c r="FC174" s="372"/>
      <c r="FD174" s="372"/>
      <c r="FE174" s="372"/>
      <c r="FF174" s="372"/>
      <c r="FG174" s="372"/>
      <c r="FH174" s="372"/>
      <c r="FI174" s="372"/>
      <c r="FJ174" s="372"/>
      <c r="FK174" s="372"/>
      <c r="FL174" s="372"/>
      <c r="FM174" s="372"/>
      <c r="FN174" s="372"/>
      <c r="FO174" s="372"/>
      <c r="FP174" s="372"/>
      <c r="FQ174" s="372"/>
      <c r="FR174" s="372"/>
      <c r="FS174" s="372"/>
      <c r="FT174" s="372"/>
      <c r="FU174" s="372"/>
      <c r="FV174" s="372"/>
      <c r="FW174" s="372"/>
      <c r="FX174" s="372"/>
      <c r="FY174" s="372"/>
      <c r="FZ174" s="372"/>
      <c r="GA174" s="372"/>
      <c r="GB174" s="372"/>
      <c r="GC174" s="372"/>
      <c r="GD174" s="372"/>
      <c r="GE174" s="372"/>
      <c r="GF174" s="372"/>
      <c r="GG174" s="372"/>
      <c r="GH174" s="372"/>
      <c r="GI174" s="372"/>
      <c r="GJ174" s="372"/>
      <c r="GK174" s="372"/>
      <c r="GL174" s="372"/>
      <c r="GM174" s="372"/>
      <c r="GN174" s="372"/>
      <c r="GO174" s="372"/>
      <c r="GP174" s="372"/>
      <c r="GQ174" s="372"/>
      <c r="GR174" s="372"/>
      <c r="GS174" s="372"/>
      <c r="GT174" s="372"/>
      <c r="GU174" s="372"/>
      <c r="GV174" s="372"/>
      <c r="GW174" s="372"/>
      <c r="GX174" s="372"/>
      <c r="GY174" s="372"/>
      <c r="GZ174" s="372"/>
      <c r="HA174" s="372"/>
      <c r="HB174" s="372"/>
      <c r="HC174" s="372"/>
      <c r="HD174" s="372"/>
      <c r="HE174" s="372"/>
      <c r="HF174" s="372"/>
      <c r="HG174" s="372"/>
      <c r="HH174" s="372"/>
      <c r="HI174" s="372"/>
      <c r="HJ174" s="372"/>
      <c r="HK174" s="372"/>
      <c r="HL174" s="372"/>
      <c r="HM174" s="372"/>
      <c r="HN174" s="372"/>
      <c r="HO174" s="372"/>
      <c r="HP174" s="372"/>
      <c r="HQ174" s="372"/>
      <c r="HR174" s="372"/>
      <c r="HS174" s="372"/>
      <c r="HT174" s="372"/>
      <c r="HU174" s="372"/>
      <c r="HV174" s="372"/>
      <c r="HW174" s="372"/>
      <c r="HX174" s="372"/>
      <c r="HY174" s="372"/>
      <c r="HZ174" s="372"/>
      <c r="IA174" s="372"/>
      <c r="IB174" s="372"/>
      <c r="IC174" s="372"/>
      <c r="ID174" s="372"/>
      <c r="IE174" s="372"/>
      <c r="IF174" s="372"/>
      <c r="IG174" s="372"/>
      <c r="IH174" s="372"/>
      <c r="II174" s="372"/>
      <c r="IJ174" s="372"/>
      <c r="IK174" s="372"/>
      <c r="IL174" s="372"/>
      <c r="IM174" s="372"/>
      <c r="IN174" s="372"/>
    </row>
    <row r="175" spans="1:248" s="384" customFormat="1">
      <c r="A175" s="1002"/>
      <c r="B175" s="1003" t="s">
        <v>1787</v>
      </c>
      <c r="C175" s="978" t="s">
        <v>68</v>
      </c>
      <c r="D175" s="1004">
        <v>26</v>
      </c>
      <c r="E175" s="1005"/>
      <c r="F175" s="995">
        <f t="shared" si="0"/>
        <v>0</v>
      </c>
      <c r="G175" s="372"/>
      <c r="H175" s="372"/>
      <c r="I175" s="372"/>
      <c r="J175" s="372"/>
      <c r="K175" s="372"/>
      <c r="L175" s="372"/>
      <c r="M175" s="372"/>
      <c r="N175" s="372"/>
      <c r="O175" s="372"/>
      <c r="P175" s="372"/>
      <c r="Q175" s="372"/>
      <c r="R175" s="372"/>
      <c r="S175" s="372"/>
      <c r="T175" s="372"/>
      <c r="U175" s="372"/>
      <c r="V175" s="372"/>
      <c r="W175" s="372"/>
      <c r="X175" s="372"/>
      <c r="Y175" s="372"/>
      <c r="Z175" s="372"/>
      <c r="AA175" s="372"/>
      <c r="AB175" s="372"/>
      <c r="AC175" s="372"/>
      <c r="AD175" s="372"/>
      <c r="AE175" s="372"/>
      <c r="AF175" s="372"/>
      <c r="AG175" s="372"/>
      <c r="AH175" s="372"/>
      <c r="AI175" s="372"/>
      <c r="AJ175" s="372"/>
      <c r="AK175" s="372"/>
      <c r="AL175" s="372"/>
      <c r="AM175" s="372"/>
      <c r="AN175" s="372"/>
      <c r="AO175" s="372"/>
      <c r="AP175" s="372"/>
      <c r="AQ175" s="372"/>
      <c r="AR175" s="372"/>
      <c r="AS175" s="372"/>
      <c r="AT175" s="372"/>
      <c r="AU175" s="372"/>
      <c r="AV175" s="372"/>
      <c r="AW175" s="372"/>
      <c r="AX175" s="372"/>
      <c r="AY175" s="372"/>
      <c r="AZ175" s="372"/>
      <c r="BA175" s="372"/>
      <c r="BB175" s="372"/>
      <c r="BC175" s="372"/>
      <c r="BD175" s="372"/>
      <c r="BE175" s="372"/>
      <c r="BF175" s="372"/>
      <c r="BG175" s="372"/>
      <c r="BH175" s="372"/>
      <c r="BI175" s="372"/>
      <c r="BJ175" s="372"/>
      <c r="BK175" s="372"/>
      <c r="BL175" s="372"/>
      <c r="BM175" s="372"/>
      <c r="BN175" s="372"/>
      <c r="BO175" s="372"/>
      <c r="BP175" s="372"/>
      <c r="BQ175" s="372"/>
      <c r="BR175" s="372"/>
      <c r="BS175" s="372"/>
      <c r="BT175" s="372"/>
      <c r="BU175" s="372"/>
      <c r="BV175" s="372"/>
      <c r="BW175" s="372"/>
      <c r="BX175" s="372"/>
      <c r="BY175" s="372"/>
      <c r="BZ175" s="372"/>
      <c r="CA175" s="372"/>
      <c r="CB175" s="372"/>
      <c r="CC175" s="372"/>
      <c r="CD175" s="372"/>
      <c r="CE175" s="372"/>
      <c r="CF175" s="372"/>
      <c r="CG175" s="372"/>
      <c r="CH175" s="372"/>
      <c r="CI175" s="372"/>
      <c r="CJ175" s="372"/>
      <c r="CK175" s="372"/>
      <c r="CL175" s="372"/>
      <c r="CM175" s="372"/>
      <c r="CN175" s="372"/>
      <c r="CO175" s="372"/>
      <c r="CP175" s="372"/>
      <c r="CQ175" s="372"/>
      <c r="CR175" s="372"/>
      <c r="CS175" s="372"/>
      <c r="CT175" s="372"/>
      <c r="CU175" s="372"/>
      <c r="CV175" s="372"/>
      <c r="CW175" s="372"/>
      <c r="CX175" s="372"/>
      <c r="CY175" s="372"/>
      <c r="CZ175" s="372"/>
      <c r="DA175" s="372"/>
      <c r="DB175" s="372"/>
      <c r="DC175" s="372"/>
      <c r="DD175" s="372"/>
      <c r="DE175" s="372"/>
      <c r="DF175" s="372"/>
      <c r="DG175" s="372"/>
      <c r="DH175" s="372"/>
      <c r="DI175" s="372"/>
      <c r="DJ175" s="372"/>
      <c r="DK175" s="372"/>
      <c r="DL175" s="372"/>
      <c r="DM175" s="372"/>
      <c r="DN175" s="372"/>
      <c r="DO175" s="372"/>
      <c r="DP175" s="372"/>
      <c r="DQ175" s="372"/>
      <c r="DR175" s="372"/>
      <c r="DS175" s="372"/>
      <c r="DT175" s="372"/>
      <c r="DU175" s="372"/>
      <c r="DV175" s="372"/>
      <c r="DW175" s="372"/>
      <c r="DX175" s="372"/>
      <c r="DY175" s="372"/>
      <c r="DZ175" s="372"/>
      <c r="EA175" s="372"/>
      <c r="EB175" s="372"/>
      <c r="EC175" s="372"/>
      <c r="ED175" s="372"/>
      <c r="EE175" s="372"/>
      <c r="EF175" s="372"/>
      <c r="EG175" s="372"/>
      <c r="EH175" s="372"/>
      <c r="EI175" s="372"/>
      <c r="EJ175" s="372"/>
      <c r="EK175" s="372"/>
      <c r="EL175" s="372"/>
      <c r="EM175" s="372"/>
      <c r="EN175" s="372"/>
      <c r="EO175" s="372"/>
      <c r="EP175" s="372"/>
      <c r="EQ175" s="372"/>
      <c r="ER175" s="372"/>
      <c r="ES175" s="372"/>
      <c r="ET175" s="372"/>
      <c r="EU175" s="372"/>
      <c r="EV175" s="372"/>
      <c r="EW175" s="372"/>
      <c r="EX175" s="372"/>
      <c r="EY175" s="372"/>
      <c r="EZ175" s="372"/>
      <c r="FA175" s="372"/>
      <c r="FB175" s="372"/>
      <c r="FC175" s="372"/>
      <c r="FD175" s="372"/>
      <c r="FE175" s="372"/>
      <c r="FF175" s="372"/>
      <c r="FG175" s="372"/>
      <c r="FH175" s="372"/>
      <c r="FI175" s="372"/>
      <c r="FJ175" s="372"/>
      <c r="FK175" s="372"/>
      <c r="FL175" s="372"/>
      <c r="FM175" s="372"/>
      <c r="FN175" s="372"/>
      <c r="FO175" s="372"/>
      <c r="FP175" s="372"/>
      <c r="FQ175" s="372"/>
      <c r="FR175" s="372"/>
      <c r="FS175" s="372"/>
      <c r="FT175" s="372"/>
      <c r="FU175" s="372"/>
      <c r="FV175" s="372"/>
      <c r="FW175" s="372"/>
      <c r="FX175" s="372"/>
      <c r="FY175" s="372"/>
      <c r="FZ175" s="372"/>
      <c r="GA175" s="372"/>
      <c r="GB175" s="372"/>
      <c r="GC175" s="372"/>
      <c r="GD175" s="372"/>
      <c r="GE175" s="372"/>
      <c r="GF175" s="372"/>
      <c r="GG175" s="372"/>
      <c r="GH175" s="372"/>
      <c r="GI175" s="372"/>
      <c r="GJ175" s="372"/>
      <c r="GK175" s="372"/>
      <c r="GL175" s="372"/>
      <c r="GM175" s="372"/>
      <c r="GN175" s="372"/>
      <c r="GO175" s="372"/>
      <c r="GP175" s="372"/>
      <c r="GQ175" s="372"/>
      <c r="GR175" s="372"/>
      <c r="GS175" s="372"/>
      <c r="GT175" s="372"/>
      <c r="GU175" s="372"/>
      <c r="GV175" s="372"/>
      <c r="GW175" s="372"/>
      <c r="GX175" s="372"/>
      <c r="GY175" s="372"/>
      <c r="GZ175" s="372"/>
      <c r="HA175" s="372"/>
      <c r="HB175" s="372"/>
      <c r="HC175" s="372"/>
      <c r="HD175" s="372"/>
      <c r="HE175" s="372"/>
      <c r="HF175" s="372"/>
      <c r="HG175" s="372"/>
      <c r="HH175" s="372"/>
      <c r="HI175" s="372"/>
      <c r="HJ175" s="372"/>
      <c r="HK175" s="372"/>
      <c r="HL175" s="372"/>
      <c r="HM175" s="372"/>
      <c r="HN175" s="372"/>
      <c r="HO175" s="372"/>
      <c r="HP175" s="372"/>
      <c r="HQ175" s="372"/>
      <c r="HR175" s="372"/>
      <c r="HS175" s="372"/>
      <c r="HT175" s="372"/>
      <c r="HU175" s="372"/>
      <c r="HV175" s="372"/>
      <c r="HW175" s="372"/>
      <c r="HX175" s="372"/>
      <c r="HY175" s="372"/>
      <c r="HZ175" s="372"/>
      <c r="IA175" s="372"/>
      <c r="IB175" s="372"/>
      <c r="IC175" s="372"/>
      <c r="ID175" s="372"/>
      <c r="IE175" s="372"/>
      <c r="IF175" s="372"/>
      <c r="IG175" s="372"/>
      <c r="IH175" s="372"/>
      <c r="II175" s="372"/>
      <c r="IJ175" s="372"/>
      <c r="IK175" s="372"/>
      <c r="IL175" s="372"/>
      <c r="IM175" s="372"/>
      <c r="IN175" s="372"/>
    </row>
    <row r="176" spans="1:248" s="384" customFormat="1">
      <c r="A176" s="1002"/>
      <c r="B176" s="1003"/>
      <c r="C176" s="978"/>
      <c r="D176" s="1004"/>
      <c r="E176" s="1005"/>
      <c r="F176" s="995"/>
      <c r="G176" s="372"/>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c r="BA176" s="372"/>
      <c r="BB176" s="372"/>
      <c r="BC176" s="372"/>
      <c r="BD176" s="372"/>
      <c r="BE176" s="372"/>
      <c r="BF176" s="372"/>
      <c r="BG176" s="372"/>
      <c r="BH176" s="372"/>
      <c r="BI176" s="372"/>
      <c r="BJ176" s="372"/>
      <c r="BK176" s="372"/>
      <c r="BL176" s="372"/>
      <c r="BM176" s="372"/>
      <c r="BN176" s="372"/>
      <c r="BO176" s="372"/>
      <c r="BP176" s="372"/>
      <c r="BQ176" s="372"/>
      <c r="BR176" s="372"/>
      <c r="BS176" s="372"/>
      <c r="BT176" s="372"/>
      <c r="BU176" s="372"/>
      <c r="BV176" s="372"/>
      <c r="BW176" s="372"/>
      <c r="BX176" s="372"/>
      <c r="BY176" s="372"/>
      <c r="BZ176" s="372"/>
      <c r="CA176" s="372"/>
      <c r="CB176" s="372"/>
      <c r="CC176" s="372"/>
      <c r="CD176" s="372"/>
      <c r="CE176" s="372"/>
      <c r="CF176" s="372"/>
      <c r="CG176" s="372"/>
      <c r="CH176" s="372"/>
      <c r="CI176" s="372"/>
      <c r="CJ176" s="372"/>
      <c r="CK176" s="372"/>
      <c r="CL176" s="372"/>
      <c r="CM176" s="372"/>
      <c r="CN176" s="372"/>
      <c r="CO176" s="372"/>
      <c r="CP176" s="372"/>
      <c r="CQ176" s="372"/>
      <c r="CR176" s="372"/>
      <c r="CS176" s="372"/>
      <c r="CT176" s="372"/>
      <c r="CU176" s="372"/>
      <c r="CV176" s="372"/>
      <c r="CW176" s="372"/>
      <c r="CX176" s="372"/>
      <c r="CY176" s="372"/>
      <c r="CZ176" s="372"/>
      <c r="DA176" s="372"/>
      <c r="DB176" s="372"/>
      <c r="DC176" s="372"/>
      <c r="DD176" s="372"/>
      <c r="DE176" s="372"/>
      <c r="DF176" s="372"/>
      <c r="DG176" s="372"/>
      <c r="DH176" s="372"/>
      <c r="DI176" s="372"/>
      <c r="DJ176" s="372"/>
      <c r="DK176" s="372"/>
      <c r="DL176" s="372"/>
      <c r="DM176" s="372"/>
      <c r="DN176" s="372"/>
      <c r="DO176" s="372"/>
      <c r="DP176" s="372"/>
      <c r="DQ176" s="372"/>
      <c r="DR176" s="372"/>
      <c r="DS176" s="372"/>
      <c r="DT176" s="372"/>
      <c r="DU176" s="372"/>
      <c r="DV176" s="372"/>
      <c r="DW176" s="372"/>
      <c r="DX176" s="372"/>
      <c r="DY176" s="372"/>
      <c r="DZ176" s="372"/>
      <c r="EA176" s="372"/>
      <c r="EB176" s="372"/>
      <c r="EC176" s="372"/>
      <c r="ED176" s="372"/>
      <c r="EE176" s="372"/>
      <c r="EF176" s="372"/>
      <c r="EG176" s="372"/>
      <c r="EH176" s="372"/>
      <c r="EI176" s="372"/>
      <c r="EJ176" s="372"/>
      <c r="EK176" s="372"/>
      <c r="EL176" s="372"/>
      <c r="EM176" s="372"/>
      <c r="EN176" s="372"/>
      <c r="EO176" s="372"/>
      <c r="EP176" s="372"/>
      <c r="EQ176" s="372"/>
      <c r="ER176" s="372"/>
      <c r="ES176" s="372"/>
      <c r="ET176" s="372"/>
      <c r="EU176" s="372"/>
      <c r="EV176" s="372"/>
      <c r="EW176" s="372"/>
      <c r="EX176" s="372"/>
      <c r="EY176" s="372"/>
      <c r="EZ176" s="372"/>
      <c r="FA176" s="372"/>
      <c r="FB176" s="372"/>
      <c r="FC176" s="372"/>
      <c r="FD176" s="372"/>
      <c r="FE176" s="372"/>
      <c r="FF176" s="372"/>
      <c r="FG176" s="372"/>
      <c r="FH176" s="372"/>
      <c r="FI176" s="372"/>
      <c r="FJ176" s="372"/>
      <c r="FK176" s="372"/>
      <c r="FL176" s="372"/>
      <c r="FM176" s="372"/>
      <c r="FN176" s="372"/>
      <c r="FO176" s="372"/>
      <c r="FP176" s="372"/>
      <c r="FQ176" s="372"/>
      <c r="FR176" s="372"/>
      <c r="FS176" s="372"/>
      <c r="FT176" s="372"/>
      <c r="FU176" s="372"/>
      <c r="FV176" s="372"/>
      <c r="FW176" s="372"/>
      <c r="FX176" s="372"/>
      <c r="FY176" s="372"/>
      <c r="FZ176" s="372"/>
      <c r="GA176" s="372"/>
      <c r="GB176" s="372"/>
      <c r="GC176" s="372"/>
      <c r="GD176" s="372"/>
      <c r="GE176" s="372"/>
      <c r="GF176" s="372"/>
      <c r="GG176" s="372"/>
      <c r="GH176" s="372"/>
      <c r="GI176" s="372"/>
      <c r="GJ176" s="372"/>
      <c r="GK176" s="372"/>
      <c r="GL176" s="372"/>
      <c r="GM176" s="372"/>
      <c r="GN176" s="372"/>
      <c r="GO176" s="372"/>
      <c r="GP176" s="372"/>
      <c r="GQ176" s="372"/>
      <c r="GR176" s="372"/>
      <c r="GS176" s="372"/>
      <c r="GT176" s="372"/>
      <c r="GU176" s="372"/>
      <c r="GV176" s="372"/>
      <c r="GW176" s="372"/>
      <c r="GX176" s="372"/>
      <c r="GY176" s="372"/>
      <c r="GZ176" s="372"/>
      <c r="HA176" s="372"/>
      <c r="HB176" s="372"/>
      <c r="HC176" s="372"/>
      <c r="HD176" s="372"/>
      <c r="HE176" s="372"/>
      <c r="HF176" s="372"/>
      <c r="HG176" s="372"/>
      <c r="HH176" s="372"/>
      <c r="HI176" s="372"/>
      <c r="HJ176" s="372"/>
      <c r="HK176" s="372"/>
      <c r="HL176" s="372"/>
      <c r="HM176" s="372"/>
      <c r="HN176" s="372"/>
      <c r="HO176" s="372"/>
      <c r="HP176" s="372"/>
      <c r="HQ176" s="372"/>
      <c r="HR176" s="372"/>
      <c r="HS176" s="372"/>
      <c r="HT176" s="372"/>
      <c r="HU176" s="372"/>
      <c r="HV176" s="372"/>
      <c r="HW176" s="372"/>
      <c r="HX176" s="372"/>
      <c r="HY176" s="372"/>
      <c r="HZ176" s="372"/>
      <c r="IA176" s="372"/>
      <c r="IB176" s="372"/>
      <c r="IC176" s="372"/>
      <c r="ID176" s="372"/>
      <c r="IE176" s="372"/>
      <c r="IF176" s="372"/>
      <c r="IG176" s="372"/>
      <c r="IH176" s="372"/>
      <c r="II176" s="372"/>
      <c r="IJ176" s="372"/>
      <c r="IK176" s="372"/>
      <c r="IL176" s="372"/>
      <c r="IM176" s="372"/>
      <c r="IN176" s="372"/>
    </row>
    <row r="177" spans="1:248" s="387" customFormat="1" ht="42.75">
      <c r="A177" s="986"/>
      <c r="B177" s="1006" t="s">
        <v>1788</v>
      </c>
      <c r="C177" s="988"/>
      <c r="D177" s="988"/>
      <c r="E177" s="1005"/>
      <c r="F177" s="1007"/>
    </row>
    <row r="178" spans="1:248" s="384" customFormat="1">
      <c r="A178" s="1002"/>
      <c r="B178" s="1003" t="s">
        <v>1781</v>
      </c>
      <c r="C178" s="978" t="s">
        <v>68</v>
      </c>
      <c r="D178" s="1004">
        <v>86</v>
      </c>
      <c r="E178" s="1005"/>
      <c r="F178" s="995">
        <f t="shared" ref="F178:F184" si="1">$D178*E178</f>
        <v>0</v>
      </c>
      <c r="G178" s="372"/>
      <c r="H178" s="372"/>
      <c r="I178" s="372"/>
      <c r="J178" s="372"/>
      <c r="K178" s="372"/>
      <c r="L178" s="372"/>
      <c r="M178" s="372"/>
      <c r="N178" s="372"/>
      <c r="O178" s="372"/>
      <c r="P178" s="372"/>
      <c r="Q178" s="372"/>
      <c r="R178" s="372"/>
      <c r="S178" s="372"/>
      <c r="T178" s="372"/>
      <c r="U178" s="372"/>
      <c r="V178" s="372"/>
      <c r="W178" s="372"/>
      <c r="X178" s="372"/>
      <c r="Y178" s="372"/>
      <c r="Z178" s="372"/>
      <c r="AA178" s="372"/>
      <c r="AB178" s="372"/>
      <c r="AC178" s="372"/>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2"/>
      <c r="AY178" s="372"/>
      <c r="AZ178" s="372"/>
      <c r="BA178" s="372"/>
      <c r="BB178" s="372"/>
      <c r="BC178" s="372"/>
      <c r="BD178" s="372"/>
      <c r="BE178" s="372"/>
      <c r="BF178" s="372"/>
      <c r="BG178" s="372"/>
      <c r="BH178" s="372"/>
      <c r="BI178" s="372"/>
      <c r="BJ178" s="372"/>
      <c r="BK178" s="372"/>
      <c r="BL178" s="372"/>
      <c r="BM178" s="372"/>
      <c r="BN178" s="372"/>
      <c r="BO178" s="372"/>
      <c r="BP178" s="372"/>
      <c r="BQ178" s="372"/>
      <c r="BR178" s="372"/>
      <c r="BS178" s="372"/>
      <c r="BT178" s="372"/>
      <c r="BU178" s="372"/>
      <c r="BV178" s="372"/>
      <c r="BW178" s="372"/>
      <c r="BX178" s="372"/>
      <c r="BY178" s="372"/>
      <c r="BZ178" s="372"/>
      <c r="CA178" s="372"/>
      <c r="CB178" s="372"/>
      <c r="CC178" s="372"/>
      <c r="CD178" s="372"/>
      <c r="CE178" s="372"/>
      <c r="CF178" s="372"/>
      <c r="CG178" s="372"/>
      <c r="CH178" s="372"/>
      <c r="CI178" s="372"/>
      <c r="CJ178" s="372"/>
      <c r="CK178" s="372"/>
      <c r="CL178" s="372"/>
      <c r="CM178" s="372"/>
      <c r="CN178" s="372"/>
      <c r="CO178" s="372"/>
      <c r="CP178" s="372"/>
      <c r="CQ178" s="372"/>
      <c r="CR178" s="372"/>
      <c r="CS178" s="372"/>
      <c r="CT178" s="372"/>
      <c r="CU178" s="372"/>
      <c r="CV178" s="372"/>
      <c r="CW178" s="372"/>
      <c r="CX178" s="372"/>
      <c r="CY178" s="372"/>
      <c r="CZ178" s="372"/>
      <c r="DA178" s="372"/>
      <c r="DB178" s="372"/>
      <c r="DC178" s="372"/>
      <c r="DD178" s="372"/>
      <c r="DE178" s="372"/>
      <c r="DF178" s="372"/>
      <c r="DG178" s="372"/>
      <c r="DH178" s="372"/>
      <c r="DI178" s="372"/>
      <c r="DJ178" s="372"/>
      <c r="DK178" s="372"/>
      <c r="DL178" s="372"/>
      <c r="DM178" s="372"/>
      <c r="DN178" s="372"/>
      <c r="DO178" s="372"/>
      <c r="DP178" s="372"/>
      <c r="DQ178" s="372"/>
      <c r="DR178" s="372"/>
      <c r="DS178" s="372"/>
      <c r="DT178" s="372"/>
      <c r="DU178" s="372"/>
      <c r="DV178" s="372"/>
      <c r="DW178" s="372"/>
      <c r="DX178" s="372"/>
      <c r="DY178" s="372"/>
      <c r="DZ178" s="372"/>
      <c r="EA178" s="372"/>
      <c r="EB178" s="372"/>
      <c r="EC178" s="372"/>
      <c r="ED178" s="372"/>
      <c r="EE178" s="372"/>
      <c r="EF178" s="372"/>
      <c r="EG178" s="372"/>
      <c r="EH178" s="372"/>
      <c r="EI178" s="372"/>
      <c r="EJ178" s="372"/>
      <c r="EK178" s="372"/>
      <c r="EL178" s="372"/>
      <c r="EM178" s="372"/>
      <c r="EN178" s="372"/>
      <c r="EO178" s="372"/>
      <c r="EP178" s="372"/>
      <c r="EQ178" s="372"/>
      <c r="ER178" s="372"/>
      <c r="ES178" s="372"/>
      <c r="ET178" s="372"/>
      <c r="EU178" s="372"/>
      <c r="EV178" s="372"/>
      <c r="EW178" s="372"/>
      <c r="EX178" s="372"/>
      <c r="EY178" s="372"/>
      <c r="EZ178" s="372"/>
      <c r="FA178" s="372"/>
      <c r="FB178" s="372"/>
      <c r="FC178" s="372"/>
      <c r="FD178" s="372"/>
      <c r="FE178" s="372"/>
      <c r="FF178" s="372"/>
      <c r="FG178" s="372"/>
      <c r="FH178" s="372"/>
      <c r="FI178" s="372"/>
      <c r="FJ178" s="372"/>
      <c r="FK178" s="372"/>
      <c r="FL178" s="372"/>
      <c r="FM178" s="372"/>
      <c r="FN178" s="372"/>
      <c r="FO178" s="372"/>
      <c r="FP178" s="372"/>
      <c r="FQ178" s="372"/>
      <c r="FR178" s="372"/>
      <c r="FS178" s="372"/>
      <c r="FT178" s="372"/>
      <c r="FU178" s="372"/>
      <c r="FV178" s="372"/>
      <c r="FW178" s="372"/>
      <c r="FX178" s="372"/>
      <c r="FY178" s="372"/>
      <c r="FZ178" s="372"/>
      <c r="GA178" s="372"/>
      <c r="GB178" s="372"/>
      <c r="GC178" s="372"/>
      <c r="GD178" s="372"/>
      <c r="GE178" s="372"/>
      <c r="GF178" s="372"/>
      <c r="GG178" s="372"/>
      <c r="GH178" s="372"/>
      <c r="GI178" s="372"/>
      <c r="GJ178" s="372"/>
      <c r="GK178" s="372"/>
      <c r="GL178" s="372"/>
      <c r="GM178" s="372"/>
      <c r="GN178" s="372"/>
      <c r="GO178" s="372"/>
      <c r="GP178" s="372"/>
      <c r="GQ178" s="372"/>
      <c r="GR178" s="372"/>
      <c r="GS178" s="372"/>
      <c r="GT178" s="372"/>
      <c r="GU178" s="372"/>
      <c r="GV178" s="372"/>
      <c r="GW178" s="372"/>
      <c r="GX178" s="372"/>
      <c r="GY178" s="372"/>
      <c r="GZ178" s="372"/>
      <c r="HA178" s="372"/>
      <c r="HB178" s="372"/>
      <c r="HC178" s="372"/>
      <c r="HD178" s="372"/>
      <c r="HE178" s="372"/>
      <c r="HF178" s="372"/>
      <c r="HG178" s="372"/>
      <c r="HH178" s="372"/>
      <c r="HI178" s="372"/>
      <c r="HJ178" s="372"/>
      <c r="HK178" s="372"/>
      <c r="HL178" s="372"/>
      <c r="HM178" s="372"/>
      <c r="HN178" s="372"/>
      <c r="HO178" s="372"/>
      <c r="HP178" s="372"/>
      <c r="HQ178" s="372"/>
      <c r="HR178" s="372"/>
      <c r="HS178" s="372"/>
      <c r="HT178" s="372"/>
      <c r="HU178" s="372"/>
      <c r="HV178" s="372"/>
      <c r="HW178" s="372"/>
      <c r="HX178" s="372"/>
      <c r="HY178" s="372"/>
      <c r="HZ178" s="372"/>
      <c r="IA178" s="372"/>
      <c r="IB178" s="372"/>
      <c r="IC178" s="372"/>
      <c r="ID178" s="372"/>
      <c r="IE178" s="372"/>
      <c r="IF178" s="372"/>
      <c r="IG178" s="372"/>
      <c r="IH178" s="372"/>
      <c r="II178" s="372"/>
      <c r="IJ178" s="372"/>
      <c r="IK178" s="372"/>
      <c r="IL178" s="372"/>
      <c r="IM178" s="372"/>
      <c r="IN178" s="372"/>
    </row>
    <row r="179" spans="1:248" s="384" customFormat="1">
      <c r="A179" s="1002"/>
      <c r="B179" s="1003" t="s">
        <v>1782</v>
      </c>
      <c r="C179" s="978" t="s">
        <v>68</v>
      </c>
      <c r="D179" s="1004">
        <v>40</v>
      </c>
      <c r="E179" s="1005"/>
      <c r="F179" s="995">
        <f t="shared" si="1"/>
        <v>0</v>
      </c>
      <c r="G179" s="372"/>
      <c r="H179" s="372"/>
      <c r="I179" s="372"/>
      <c r="J179" s="372"/>
      <c r="K179" s="372"/>
      <c r="L179" s="372"/>
      <c r="M179" s="372"/>
      <c r="N179" s="372"/>
      <c r="O179" s="372"/>
      <c r="P179" s="372"/>
      <c r="Q179" s="372"/>
      <c r="R179" s="372"/>
      <c r="S179" s="372"/>
      <c r="T179" s="372"/>
      <c r="U179" s="372"/>
      <c r="V179" s="372"/>
      <c r="W179" s="372"/>
      <c r="X179" s="372"/>
      <c r="Y179" s="372"/>
      <c r="Z179" s="372"/>
      <c r="AA179" s="372"/>
      <c r="AB179" s="372"/>
      <c r="AC179" s="372"/>
      <c r="AD179" s="372"/>
      <c r="AE179" s="372"/>
      <c r="AF179" s="372"/>
      <c r="AG179" s="372"/>
      <c r="AH179" s="372"/>
      <c r="AI179" s="372"/>
      <c r="AJ179" s="372"/>
      <c r="AK179" s="372"/>
      <c r="AL179" s="372"/>
      <c r="AM179" s="372"/>
      <c r="AN179" s="372"/>
      <c r="AO179" s="372"/>
      <c r="AP179" s="372"/>
      <c r="AQ179" s="372"/>
      <c r="AR179" s="372"/>
      <c r="AS179" s="372"/>
      <c r="AT179" s="372"/>
      <c r="AU179" s="372"/>
      <c r="AV179" s="372"/>
      <c r="AW179" s="372"/>
      <c r="AX179" s="372"/>
      <c r="AY179" s="372"/>
      <c r="AZ179" s="372"/>
      <c r="BA179" s="372"/>
      <c r="BB179" s="372"/>
      <c r="BC179" s="372"/>
      <c r="BD179" s="372"/>
      <c r="BE179" s="372"/>
      <c r="BF179" s="372"/>
      <c r="BG179" s="372"/>
      <c r="BH179" s="372"/>
      <c r="BI179" s="372"/>
      <c r="BJ179" s="372"/>
      <c r="BK179" s="372"/>
      <c r="BL179" s="372"/>
      <c r="BM179" s="372"/>
      <c r="BN179" s="372"/>
      <c r="BO179" s="372"/>
      <c r="BP179" s="372"/>
      <c r="BQ179" s="372"/>
      <c r="BR179" s="372"/>
      <c r="BS179" s="372"/>
      <c r="BT179" s="372"/>
      <c r="BU179" s="372"/>
      <c r="BV179" s="372"/>
      <c r="BW179" s="372"/>
      <c r="BX179" s="372"/>
      <c r="BY179" s="372"/>
      <c r="BZ179" s="372"/>
      <c r="CA179" s="372"/>
      <c r="CB179" s="372"/>
      <c r="CC179" s="372"/>
      <c r="CD179" s="372"/>
      <c r="CE179" s="372"/>
      <c r="CF179" s="372"/>
      <c r="CG179" s="372"/>
      <c r="CH179" s="372"/>
      <c r="CI179" s="372"/>
      <c r="CJ179" s="372"/>
      <c r="CK179" s="372"/>
      <c r="CL179" s="372"/>
      <c r="CM179" s="372"/>
      <c r="CN179" s="372"/>
      <c r="CO179" s="372"/>
      <c r="CP179" s="372"/>
      <c r="CQ179" s="372"/>
      <c r="CR179" s="372"/>
      <c r="CS179" s="372"/>
      <c r="CT179" s="372"/>
      <c r="CU179" s="372"/>
      <c r="CV179" s="372"/>
      <c r="CW179" s="372"/>
      <c r="CX179" s="372"/>
      <c r="CY179" s="372"/>
      <c r="CZ179" s="372"/>
      <c r="DA179" s="372"/>
      <c r="DB179" s="372"/>
      <c r="DC179" s="372"/>
      <c r="DD179" s="372"/>
      <c r="DE179" s="372"/>
      <c r="DF179" s="372"/>
      <c r="DG179" s="372"/>
      <c r="DH179" s="372"/>
      <c r="DI179" s="372"/>
      <c r="DJ179" s="372"/>
      <c r="DK179" s="372"/>
      <c r="DL179" s="372"/>
      <c r="DM179" s="372"/>
      <c r="DN179" s="372"/>
      <c r="DO179" s="372"/>
      <c r="DP179" s="372"/>
      <c r="DQ179" s="372"/>
      <c r="DR179" s="372"/>
      <c r="DS179" s="372"/>
      <c r="DT179" s="372"/>
      <c r="DU179" s="372"/>
      <c r="DV179" s="372"/>
      <c r="DW179" s="372"/>
      <c r="DX179" s="372"/>
      <c r="DY179" s="372"/>
      <c r="DZ179" s="372"/>
      <c r="EA179" s="372"/>
      <c r="EB179" s="372"/>
      <c r="EC179" s="372"/>
      <c r="ED179" s="372"/>
      <c r="EE179" s="372"/>
      <c r="EF179" s="372"/>
      <c r="EG179" s="372"/>
      <c r="EH179" s="372"/>
      <c r="EI179" s="372"/>
      <c r="EJ179" s="372"/>
      <c r="EK179" s="372"/>
      <c r="EL179" s="372"/>
      <c r="EM179" s="372"/>
      <c r="EN179" s="372"/>
      <c r="EO179" s="372"/>
      <c r="EP179" s="372"/>
      <c r="EQ179" s="372"/>
      <c r="ER179" s="372"/>
      <c r="ES179" s="372"/>
      <c r="ET179" s="372"/>
      <c r="EU179" s="372"/>
      <c r="EV179" s="372"/>
      <c r="EW179" s="372"/>
      <c r="EX179" s="372"/>
      <c r="EY179" s="372"/>
      <c r="EZ179" s="372"/>
      <c r="FA179" s="372"/>
      <c r="FB179" s="372"/>
      <c r="FC179" s="372"/>
      <c r="FD179" s="372"/>
      <c r="FE179" s="372"/>
      <c r="FF179" s="372"/>
      <c r="FG179" s="372"/>
      <c r="FH179" s="372"/>
      <c r="FI179" s="372"/>
      <c r="FJ179" s="372"/>
      <c r="FK179" s="372"/>
      <c r="FL179" s="372"/>
      <c r="FM179" s="372"/>
      <c r="FN179" s="372"/>
      <c r="FO179" s="372"/>
      <c r="FP179" s="372"/>
      <c r="FQ179" s="372"/>
      <c r="FR179" s="372"/>
      <c r="FS179" s="372"/>
      <c r="FT179" s="372"/>
      <c r="FU179" s="372"/>
      <c r="FV179" s="372"/>
      <c r="FW179" s="372"/>
      <c r="FX179" s="372"/>
      <c r="FY179" s="372"/>
      <c r="FZ179" s="372"/>
      <c r="GA179" s="372"/>
      <c r="GB179" s="372"/>
      <c r="GC179" s="372"/>
      <c r="GD179" s="372"/>
      <c r="GE179" s="372"/>
      <c r="GF179" s="372"/>
      <c r="GG179" s="372"/>
      <c r="GH179" s="372"/>
      <c r="GI179" s="372"/>
      <c r="GJ179" s="372"/>
      <c r="GK179" s="372"/>
      <c r="GL179" s="372"/>
      <c r="GM179" s="372"/>
      <c r="GN179" s="372"/>
      <c r="GO179" s="372"/>
      <c r="GP179" s="372"/>
      <c r="GQ179" s="372"/>
      <c r="GR179" s="372"/>
      <c r="GS179" s="372"/>
      <c r="GT179" s="372"/>
      <c r="GU179" s="372"/>
      <c r="GV179" s="372"/>
      <c r="GW179" s="372"/>
      <c r="GX179" s="372"/>
      <c r="GY179" s="372"/>
      <c r="GZ179" s="372"/>
      <c r="HA179" s="372"/>
      <c r="HB179" s="372"/>
      <c r="HC179" s="372"/>
      <c r="HD179" s="372"/>
      <c r="HE179" s="372"/>
      <c r="HF179" s="372"/>
      <c r="HG179" s="372"/>
      <c r="HH179" s="372"/>
      <c r="HI179" s="372"/>
      <c r="HJ179" s="372"/>
      <c r="HK179" s="372"/>
      <c r="HL179" s="372"/>
      <c r="HM179" s="372"/>
      <c r="HN179" s="372"/>
      <c r="HO179" s="372"/>
      <c r="HP179" s="372"/>
      <c r="HQ179" s="372"/>
      <c r="HR179" s="372"/>
      <c r="HS179" s="372"/>
      <c r="HT179" s="372"/>
      <c r="HU179" s="372"/>
      <c r="HV179" s="372"/>
      <c r="HW179" s="372"/>
      <c r="HX179" s="372"/>
      <c r="HY179" s="372"/>
      <c r="HZ179" s="372"/>
      <c r="IA179" s="372"/>
      <c r="IB179" s="372"/>
      <c r="IC179" s="372"/>
      <c r="ID179" s="372"/>
      <c r="IE179" s="372"/>
      <c r="IF179" s="372"/>
      <c r="IG179" s="372"/>
      <c r="IH179" s="372"/>
      <c r="II179" s="372"/>
      <c r="IJ179" s="372"/>
      <c r="IK179" s="372"/>
      <c r="IL179" s="372"/>
      <c r="IM179" s="372"/>
      <c r="IN179" s="372"/>
    </row>
    <row r="180" spans="1:248" s="384" customFormat="1">
      <c r="A180" s="1002"/>
      <c r="B180" s="1003" t="s">
        <v>1783</v>
      </c>
      <c r="C180" s="978" t="s">
        <v>68</v>
      </c>
      <c r="D180" s="1004">
        <v>96</v>
      </c>
      <c r="E180" s="1005"/>
      <c r="F180" s="995">
        <f t="shared" si="1"/>
        <v>0</v>
      </c>
      <c r="G180" s="372"/>
      <c r="H180" s="372"/>
      <c r="I180" s="372"/>
      <c r="J180" s="372"/>
      <c r="K180" s="372"/>
      <c r="L180" s="372"/>
      <c r="M180" s="372"/>
      <c r="N180" s="372"/>
      <c r="O180" s="372"/>
      <c r="P180" s="372"/>
      <c r="Q180" s="372"/>
      <c r="R180" s="372"/>
      <c r="S180" s="372"/>
      <c r="T180" s="372"/>
      <c r="U180" s="372"/>
      <c r="V180" s="372"/>
      <c r="W180" s="372"/>
      <c r="X180" s="372"/>
      <c r="Y180" s="372"/>
      <c r="Z180" s="372"/>
      <c r="AA180" s="372"/>
      <c r="AB180" s="372"/>
      <c r="AC180" s="372"/>
      <c r="AD180" s="372"/>
      <c r="AE180" s="372"/>
      <c r="AF180" s="372"/>
      <c r="AG180" s="372"/>
      <c r="AH180" s="372"/>
      <c r="AI180" s="372"/>
      <c r="AJ180" s="372"/>
      <c r="AK180" s="372"/>
      <c r="AL180" s="372"/>
      <c r="AM180" s="372"/>
      <c r="AN180" s="372"/>
      <c r="AO180" s="372"/>
      <c r="AP180" s="372"/>
      <c r="AQ180" s="372"/>
      <c r="AR180" s="372"/>
      <c r="AS180" s="372"/>
      <c r="AT180" s="372"/>
      <c r="AU180" s="372"/>
      <c r="AV180" s="372"/>
      <c r="AW180" s="372"/>
      <c r="AX180" s="372"/>
      <c r="AY180" s="372"/>
      <c r="AZ180" s="372"/>
      <c r="BA180" s="372"/>
      <c r="BB180" s="372"/>
      <c r="BC180" s="372"/>
      <c r="BD180" s="372"/>
      <c r="BE180" s="372"/>
      <c r="BF180" s="372"/>
      <c r="BG180" s="372"/>
      <c r="BH180" s="372"/>
      <c r="BI180" s="372"/>
      <c r="BJ180" s="372"/>
      <c r="BK180" s="372"/>
      <c r="BL180" s="372"/>
      <c r="BM180" s="372"/>
      <c r="BN180" s="372"/>
      <c r="BO180" s="372"/>
      <c r="BP180" s="372"/>
      <c r="BQ180" s="372"/>
      <c r="BR180" s="372"/>
      <c r="BS180" s="372"/>
      <c r="BT180" s="372"/>
      <c r="BU180" s="372"/>
      <c r="BV180" s="372"/>
      <c r="BW180" s="372"/>
      <c r="BX180" s="372"/>
      <c r="BY180" s="372"/>
      <c r="BZ180" s="372"/>
      <c r="CA180" s="372"/>
      <c r="CB180" s="372"/>
      <c r="CC180" s="372"/>
      <c r="CD180" s="372"/>
      <c r="CE180" s="372"/>
      <c r="CF180" s="372"/>
      <c r="CG180" s="372"/>
      <c r="CH180" s="372"/>
      <c r="CI180" s="372"/>
      <c r="CJ180" s="372"/>
      <c r="CK180" s="372"/>
      <c r="CL180" s="372"/>
      <c r="CM180" s="372"/>
      <c r="CN180" s="372"/>
      <c r="CO180" s="372"/>
      <c r="CP180" s="372"/>
      <c r="CQ180" s="372"/>
      <c r="CR180" s="372"/>
      <c r="CS180" s="372"/>
      <c r="CT180" s="372"/>
      <c r="CU180" s="372"/>
      <c r="CV180" s="372"/>
      <c r="CW180" s="372"/>
      <c r="CX180" s="372"/>
      <c r="CY180" s="372"/>
      <c r="CZ180" s="372"/>
      <c r="DA180" s="372"/>
      <c r="DB180" s="372"/>
      <c r="DC180" s="372"/>
      <c r="DD180" s="372"/>
      <c r="DE180" s="372"/>
      <c r="DF180" s="372"/>
      <c r="DG180" s="372"/>
      <c r="DH180" s="372"/>
      <c r="DI180" s="372"/>
      <c r="DJ180" s="372"/>
      <c r="DK180" s="372"/>
      <c r="DL180" s="372"/>
      <c r="DM180" s="372"/>
      <c r="DN180" s="372"/>
      <c r="DO180" s="372"/>
      <c r="DP180" s="372"/>
      <c r="DQ180" s="372"/>
      <c r="DR180" s="372"/>
      <c r="DS180" s="372"/>
      <c r="DT180" s="372"/>
      <c r="DU180" s="372"/>
      <c r="DV180" s="372"/>
      <c r="DW180" s="372"/>
      <c r="DX180" s="372"/>
      <c r="DY180" s="372"/>
      <c r="DZ180" s="372"/>
      <c r="EA180" s="372"/>
      <c r="EB180" s="372"/>
      <c r="EC180" s="372"/>
      <c r="ED180" s="372"/>
      <c r="EE180" s="372"/>
      <c r="EF180" s="372"/>
      <c r="EG180" s="372"/>
      <c r="EH180" s="372"/>
      <c r="EI180" s="372"/>
      <c r="EJ180" s="372"/>
      <c r="EK180" s="372"/>
      <c r="EL180" s="372"/>
      <c r="EM180" s="372"/>
      <c r="EN180" s="372"/>
      <c r="EO180" s="372"/>
      <c r="EP180" s="372"/>
      <c r="EQ180" s="372"/>
      <c r="ER180" s="372"/>
      <c r="ES180" s="372"/>
      <c r="ET180" s="372"/>
      <c r="EU180" s="372"/>
      <c r="EV180" s="372"/>
      <c r="EW180" s="372"/>
      <c r="EX180" s="372"/>
      <c r="EY180" s="372"/>
      <c r="EZ180" s="372"/>
      <c r="FA180" s="372"/>
      <c r="FB180" s="372"/>
      <c r="FC180" s="372"/>
      <c r="FD180" s="372"/>
      <c r="FE180" s="372"/>
      <c r="FF180" s="372"/>
      <c r="FG180" s="372"/>
      <c r="FH180" s="372"/>
      <c r="FI180" s="372"/>
      <c r="FJ180" s="372"/>
      <c r="FK180" s="372"/>
      <c r="FL180" s="372"/>
      <c r="FM180" s="372"/>
      <c r="FN180" s="372"/>
      <c r="FO180" s="372"/>
      <c r="FP180" s="372"/>
      <c r="FQ180" s="372"/>
      <c r="FR180" s="372"/>
      <c r="FS180" s="372"/>
      <c r="FT180" s="372"/>
      <c r="FU180" s="372"/>
      <c r="FV180" s="372"/>
      <c r="FW180" s="372"/>
      <c r="FX180" s="372"/>
      <c r="FY180" s="372"/>
      <c r="FZ180" s="372"/>
      <c r="GA180" s="372"/>
      <c r="GB180" s="372"/>
      <c r="GC180" s="372"/>
      <c r="GD180" s="372"/>
      <c r="GE180" s="372"/>
      <c r="GF180" s="372"/>
      <c r="GG180" s="372"/>
      <c r="GH180" s="372"/>
      <c r="GI180" s="372"/>
      <c r="GJ180" s="372"/>
      <c r="GK180" s="372"/>
      <c r="GL180" s="372"/>
      <c r="GM180" s="372"/>
      <c r="GN180" s="372"/>
      <c r="GO180" s="372"/>
      <c r="GP180" s="372"/>
      <c r="GQ180" s="372"/>
      <c r="GR180" s="372"/>
      <c r="GS180" s="372"/>
      <c r="GT180" s="372"/>
      <c r="GU180" s="372"/>
      <c r="GV180" s="372"/>
      <c r="GW180" s="372"/>
      <c r="GX180" s="372"/>
      <c r="GY180" s="372"/>
      <c r="GZ180" s="372"/>
      <c r="HA180" s="372"/>
      <c r="HB180" s="372"/>
      <c r="HC180" s="372"/>
      <c r="HD180" s="372"/>
      <c r="HE180" s="372"/>
      <c r="HF180" s="372"/>
      <c r="HG180" s="372"/>
      <c r="HH180" s="372"/>
      <c r="HI180" s="372"/>
      <c r="HJ180" s="372"/>
      <c r="HK180" s="372"/>
      <c r="HL180" s="372"/>
      <c r="HM180" s="372"/>
      <c r="HN180" s="372"/>
      <c r="HO180" s="372"/>
      <c r="HP180" s="372"/>
      <c r="HQ180" s="372"/>
      <c r="HR180" s="372"/>
      <c r="HS180" s="372"/>
      <c r="HT180" s="372"/>
      <c r="HU180" s="372"/>
      <c r="HV180" s="372"/>
      <c r="HW180" s="372"/>
      <c r="HX180" s="372"/>
      <c r="HY180" s="372"/>
      <c r="HZ180" s="372"/>
      <c r="IA180" s="372"/>
      <c r="IB180" s="372"/>
      <c r="IC180" s="372"/>
      <c r="ID180" s="372"/>
      <c r="IE180" s="372"/>
      <c r="IF180" s="372"/>
      <c r="IG180" s="372"/>
      <c r="IH180" s="372"/>
      <c r="II180" s="372"/>
      <c r="IJ180" s="372"/>
      <c r="IK180" s="372"/>
      <c r="IL180" s="372"/>
      <c r="IM180" s="372"/>
      <c r="IN180" s="372"/>
    </row>
    <row r="181" spans="1:248" s="384" customFormat="1">
      <c r="A181" s="1002"/>
      <c r="B181" s="1003" t="s">
        <v>1784</v>
      </c>
      <c r="C181" s="978" t="s">
        <v>68</v>
      </c>
      <c r="D181" s="1004">
        <v>42</v>
      </c>
      <c r="E181" s="1005"/>
      <c r="F181" s="995">
        <f t="shared" si="1"/>
        <v>0</v>
      </c>
      <c r="G181" s="372"/>
      <c r="H181" s="372"/>
      <c r="I181" s="372"/>
      <c r="J181" s="372"/>
      <c r="K181" s="372"/>
      <c r="L181" s="372"/>
      <c r="M181" s="372"/>
      <c r="N181" s="372"/>
      <c r="O181" s="372"/>
      <c r="P181" s="372"/>
      <c r="Q181" s="372"/>
      <c r="R181" s="372"/>
      <c r="S181" s="372"/>
      <c r="T181" s="372"/>
      <c r="U181" s="372"/>
      <c r="V181" s="372"/>
      <c r="W181" s="372"/>
      <c r="X181" s="372"/>
      <c r="Y181" s="372"/>
      <c r="Z181" s="372"/>
      <c r="AA181" s="372"/>
      <c r="AB181" s="372"/>
      <c r="AC181" s="372"/>
      <c r="AD181" s="372"/>
      <c r="AE181" s="372"/>
      <c r="AF181" s="372"/>
      <c r="AG181" s="372"/>
      <c r="AH181" s="372"/>
      <c r="AI181" s="372"/>
      <c r="AJ181" s="372"/>
      <c r="AK181" s="372"/>
      <c r="AL181" s="372"/>
      <c r="AM181" s="372"/>
      <c r="AN181" s="372"/>
      <c r="AO181" s="372"/>
      <c r="AP181" s="372"/>
      <c r="AQ181" s="372"/>
      <c r="AR181" s="372"/>
      <c r="AS181" s="372"/>
      <c r="AT181" s="372"/>
      <c r="AU181" s="372"/>
      <c r="AV181" s="372"/>
      <c r="AW181" s="372"/>
      <c r="AX181" s="372"/>
      <c r="AY181" s="372"/>
      <c r="AZ181" s="372"/>
      <c r="BA181" s="372"/>
      <c r="BB181" s="372"/>
      <c r="BC181" s="372"/>
      <c r="BD181" s="372"/>
      <c r="BE181" s="372"/>
      <c r="BF181" s="372"/>
      <c r="BG181" s="372"/>
      <c r="BH181" s="372"/>
      <c r="BI181" s="372"/>
      <c r="BJ181" s="372"/>
      <c r="BK181" s="372"/>
      <c r="BL181" s="372"/>
      <c r="BM181" s="372"/>
      <c r="BN181" s="372"/>
      <c r="BO181" s="372"/>
      <c r="BP181" s="372"/>
      <c r="BQ181" s="372"/>
      <c r="BR181" s="372"/>
      <c r="BS181" s="372"/>
      <c r="BT181" s="372"/>
      <c r="BU181" s="372"/>
      <c r="BV181" s="372"/>
      <c r="BW181" s="372"/>
      <c r="BX181" s="372"/>
      <c r="BY181" s="372"/>
      <c r="BZ181" s="372"/>
      <c r="CA181" s="372"/>
      <c r="CB181" s="372"/>
      <c r="CC181" s="372"/>
      <c r="CD181" s="372"/>
      <c r="CE181" s="372"/>
      <c r="CF181" s="372"/>
      <c r="CG181" s="372"/>
      <c r="CH181" s="372"/>
      <c r="CI181" s="372"/>
      <c r="CJ181" s="372"/>
      <c r="CK181" s="372"/>
      <c r="CL181" s="372"/>
      <c r="CM181" s="372"/>
      <c r="CN181" s="372"/>
      <c r="CO181" s="372"/>
      <c r="CP181" s="372"/>
      <c r="CQ181" s="372"/>
      <c r="CR181" s="372"/>
      <c r="CS181" s="372"/>
      <c r="CT181" s="372"/>
      <c r="CU181" s="372"/>
      <c r="CV181" s="372"/>
      <c r="CW181" s="372"/>
      <c r="CX181" s="372"/>
      <c r="CY181" s="372"/>
      <c r="CZ181" s="372"/>
      <c r="DA181" s="372"/>
      <c r="DB181" s="372"/>
      <c r="DC181" s="372"/>
      <c r="DD181" s="372"/>
      <c r="DE181" s="372"/>
      <c r="DF181" s="372"/>
      <c r="DG181" s="372"/>
      <c r="DH181" s="372"/>
      <c r="DI181" s="372"/>
      <c r="DJ181" s="372"/>
      <c r="DK181" s="372"/>
      <c r="DL181" s="372"/>
      <c r="DM181" s="372"/>
      <c r="DN181" s="372"/>
      <c r="DO181" s="372"/>
      <c r="DP181" s="372"/>
      <c r="DQ181" s="372"/>
      <c r="DR181" s="372"/>
      <c r="DS181" s="372"/>
      <c r="DT181" s="372"/>
      <c r="DU181" s="372"/>
      <c r="DV181" s="372"/>
      <c r="DW181" s="372"/>
      <c r="DX181" s="372"/>
      <c r="DY181" s="372"/>
      <c r="DZ181" s="372"/>
      <c r="EA181" s="372"/>
      <c r="EB181" s="372"/>
      <c r="EC181" s="372"/>
      <c r="ED181" s="372"/>
      <c r="EE181" s="372"/>
      <c r="EF181" s="372"/>
      <c r="EG181" s="372"/>
      <c r="EH181" s="372"/>
      <c r="EI181" s="372"/>
      <c r="EJ181" s="372"/>
      <c r="EK181" s="372"/>
      <c r="EL181" s="372"/>
      <c r="EM181" s="372"/>
      <c r="EN181" s="372"/>
      <c r="EO181" s="372"/>
      <c r="EP181" s="372"/>
      <c r="EQ181" s="372"/>
      <c r="ER181" s="372"/>
      <c r="ES181" s="372"/>
      <c r="ET181" s="372"/>
      <c r="EU181" s="372"/>
      <c r="EV181" s="372"/>
      <c r="EW181" s="372"/>
      <c r="EX181" s="372"/>
      <c r="EY181" s="372"/>
      <c r="EZ181" s="372"/>
      <c r="FA181" s="372"/>
      <c r="FB181" s="372"/>
      <c r="FC181" s="372"/>
      <c r="FD181" s="372"/>
      <c r="FE181" s="372"/>
      <c r="FF181" s="372"/>
      <c r="FG181" s="372"/>
      <c r="FH181" s="372"/>
      <c r="FI181" s="372"/>
      <c r="FJ181" s="372"/>
      <c r="FK181" s="372"/>
      <c r="FL181" s="372"/>
      <c r="FM181" s="372"/>
      <c r="FN181" s="372"/>
      <c r="FO181" s="372"/>
      <c r="FP181" s="372"/>
      <c r="FQ181" s="372"/>
      <c r="FR181" s="372"/>
      <c r="FS181" s="372"/>
      <c r="FT181" s="372"/>
      <c r="FU181" s="372"/>
      <c r="FV181" s="372"/>
      <c r="FW181" s="372"/>
      <c r="FX181" s="372"/>
      <c r="FY181" s="372"/>
      <c r="FZ181" s="372"/>
      <c r="GA181" s="372"/>
      <c r="GB181" s="372"/>
      <c r="GC181" s="372"/>
      <c r="GD181" s="372"/>
      <c r="GE181" s="372"/>
      <c r="GF181" s="372"/>
      <c r="GG181" s="372"/>
      <c r="GH181" s="372"/>
      <c r="GI181" s="372"/>
      <c r="GJ181" s="372"/>
      <c r="GK181" s="372"/>
      <c r="GL181" s="372"/>
      <c r="GM181" s="372"/>
      <c r="GN181" s="372"/>
      <c r="GO181" s="372"/>
      <c r="GP181" s="372"/>
      <c r="GQ181" s="372"/>
      <c r="GR181" s="372"/>
      <c r="GS181" s="372"/>
      <c r="GT181" s="372"/>
      <c r="GU181" s="372"/>
      <c r="GV181" s="372"/>
      <c r="GW181" s="372"/>
      <c r="GX181" s="372"/>
      <c r="GY181" s="372"/>
      <c r="GZ181" s="372"/>
      <c r="HA181" s="372"/>
      <c r="HB181" s="372"/>
      <c r="HC181" s="372"/>
      <c r="HD181" s="372"/>
      <c r="HE181" s="372"/>
      <c r="HF181" s="372"/>
      <c r="HG181" s="372"/>
      <c r="HH181" s="372"/>
      <c r="HI181" s="372"/>
      <c r="HJ181" s="372"/>
      <c r="HK181" s="372"/>
      <c r="HL181" s="372"/>
      <c r="HM181" s="372"/>
      <c r="HN181" s="372"/>
      <c r="HO181" s="372"/>
      <c r="HP181" s="372"/>
      <c r="HQ181" s="372"/>
      <c r="HR181" s="372"/>
      <c r="HS181" s="372"/>
      <c r="HT181" s="372"/>
      <c r="HU181" s="372"/>
      <c r="HV181" s="372"/>
      <c r="HW181" s="372"/>
      <c r="HX181" s="372"/>
      <c r="HY181" s="372"/>
      <c r="HZ181" s="372"/>
      <c r="IA181" s="372"/>
      <c r="IB181" s="372"/>
      <c r="IC181" s="372"/>
      <c r="ID181" s="372"/>
      <c r="IE181" s="372"/>
      <c r="IF181" s="372"/>
      <c r="IG181" s="372"/>
      <c r="IH181" s="372"/>
      <c r="II181" s="372"/>
      <c r="IJ181" s="372"/>
      <c r="IK181" s="372"/>
      <c r="IL181" s="372"/>
      <c r="IM181" s="372"/>
      <c r="IN181" s="372"/>
    </row>
    <row r="182" spans="1:248" s="384" customFormat="1">
      <c r="A182" s="1002"/>
      <c r="B182" s="1003" t="s">
        <v>1785</v>
      </c>
      <c r="C182" s="978" t="s">
        <v>68</v>
      </c>
      <c r="D182" s="1004">
        <v>8</v>
      </c>
      <c r="E182" s="1005"/>
      <c r="F182" s="995">
        <f t="shared" si="1"/>
        <v>0</v>
      </c>
      <c r="G182" s="372"/>
      <c r="H182" s="372"/>
      <c r="I182" s="372"/>
      <c r="J182" s="372"/>
      <c r="K182" s="372"/>
      <c r="L182" s="372"/>
      <c r="M182" s="372"/>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2"/>
      <c r="AX182" s="372"/>
      <c r="AY182" s="372"/>
      <c r="AZ182" s="372"/>
      <c r="BA182" s="372"/>
      <c r="BB182" s="372"/>
      <c r="BC182" s="372"/>
      <c r="BD182" s="372"/>
      <c r="BE182" s="372"/>
      <c r="BF182" s="372"/>
      <c r="BG182" s="372"/>
      <c r="BH182" s="372"/>
      <c r="BI182" s="372"/>
      <c r="BJ182" s="372"/>
      <c r="BK182" s="372"/>
      <c r="BL182" s="372"/>
      <c r="BM182" s="372"/>
      <c r="BN182" s="372"/>
      <c r="BO182" s="372"/>
      <c r="BP182" s="372"/>
      <c r="BQ182" s="372"/>
      <c r="BR182" s="372"/>
      <c r="BS182" s="372"/>
      <c r="BT182" s="372"/>
      <c r="BU182" s="372"/>
      <c r="BV182" s="372"/>
      <c r="BW182" s="372"/>
      <c r="BX182" s="372"/>
      <c r="BY182" s="372"/>
      <c r="BZ182" s="372"/>
      <c r="CA182" s="372"/>
      <c r="CB182" s="372"/>
      <c r="CC182" s="372"/>
      <c r="CD182" s="372"/>
      <c r="CE182" s="372"/>
      <c r="CF182" s="372"/>
      <c r="CG182" s="372"/>
      <c r="CH182" s="372"/>
      <c r="CI182" s="372"/>
      <c r="CJ182" s="372"/>
      <c r="CK182" s="372"/>
      <c r="CL182" s="372"/>
      <c r="CM182" s="372"/>
      <c r="CN182" s="372"/>
      <c r="CO182" s="372"/>
      <c r="CP182" s="372"/>
      <c r="CQ182" s="372"/>
      <c r="CR182" s="372"/>
      <c r="CS182" s="372"/>
      <c r="CT182" s="372"/>
      <c r="CU182" s="372"/>
      <c r="CV182" s="372"/>
      <c r="CW182" s="372"/>
      <c r="CX182" s="372"/>
      <c r="CY182" s="372"/>
      <c r="CZ182" s="372"/>
      <c r="DA182" s="372"/>
      <c r="DB182" s="372"/>
      <c r="DC182" s="372"/>
      <c r="DD182" s="372"/>
      <c r="DE182" s="372"/>
      <c r="DF182" s="372"/>
      <c r="DG182" s="372"/>
      <c r="DH182" s="372"/>
      <c r="DI182" s="372"/>
      <c r="DJ182" s="372"/>
      <c r="DK182" s="372"/>
      <c r="DL182" s="372"/>
      <c r="DM182" s="372"/>
      <c r="DN182" s="372"/>
      <c r="DO182" s="372"/>
      <c r="DP182" s="372"/>
      <c r="DQ182" s="372"/>
      <c r="DR182" s="372"/>
      <c r="DS182" s="372"/>
      <c r="DT182" s="372"/>
      <c r="DU182" s="372"/>
      <c r="DV182" s="372"/>
      <c r="DW182" s="372"/>
      <c r="DX182" s="372"/>
      <c r="DY182" s="372"/>
      <c r="DZ182" s="372"/>
      <c r="EA182" s="372"/>
      <c r="EB182" s="372"/>
      <c r="EC182" s="372"/>
      <c r="ED182" s="372"/>
      <c r="EE182" s="372"/>
      <c r="EF182" s="372"/>
      <c r="EG182" s="372"/>
      <c r="EH182" s="372"/>
      <c r="EI182" s="372"/>
      <c r="EJ182" s="372"/>
      <c r="EK182" s="372"/>
      <c r="EL182" s="372"/>
      <c r="EM182" s="372"/>
      <c r="EN182" s="372"/>
      <c r="EO182" s="372"/>
      <c r="EP182" s="372"/>
      <c r="EQ182" s="372"/>
      <c r="ER182" s="372"/>
      <c r="ES182" s="372"/>
      <c r="ET182" s="372"/>
      <c r="EU182" s="372"/>
      <c r="EV182" s="372"/>
      <c r="EW182" s="372"/>
      <c r="EX182" s="372"/>
      <c r="EY182" s="372"/>
      <c r="EZ182" s="372"/>
      <c r="FA182" s="372"/>
      <c r="FB182" s="372"/>
      <c r="FC182" s="372"/>
      <c r="FD182" s="372"/>
      <c r="FE182" s="372"/>
      <c r="FF182" s="372"/>
      <c r="FG182" s="372"/>
      <c r="FH182" s="372"/>
      <c r="FI182" s="372"/>
      <c r="FJ182" s="372"/>
      <c r="FK182" s="372"/>
      <c r="FL182" s="372"/>
      <c r="FM182" s="372"/>
      <c r="FN182" s="372"/>
      <c r="FO182" s="372"/>
      <c r="FP182" s="372"/>
      <c r="FQ182" s="372"/>
      <c r="FR182" s="372"/>
      <c r="FS182" s="372"/>
      <c r="FT182" s="372"/>
      <c r="FU182" s="372"/>
      <c r="FV182" s="372"/>
      <c r="FW182" s="372"/>
      <c r="FX182" s="372"/>
      <c r="FY182" s="372"/>
      <c r="FZ182" s="372"/>
      <c r="GA182" s="372"/>
      <c r="GB182" s="372"/>
      <c r="GC182" s="372"/>
      <c r="GD182" s="372"/>
      <c r="GE182" s="372"/>
      <c r="GF182" s="372"/>
      <c r="GG182" s="372"/>
      <c r="GH182" s="372"/>
      <c r="GI182" s="372"/>
      <c r="GJ182" s="372"/>
      <c r="GK182" s="372"/>
      <c r="GL182" s="372"/>
      <c r="GM182" s="372"/>
      <c r="GN182" s="372"/>
      <c r="GO182" s="372"/>
      <c r="GP182" s="372"/>
      <c r="GQ182" s="372"/>
      <c r="GR182" s="372"/>
      <c r="GS182" s="372"/>
      <c r="GT182" s="372"/>
      <c r="GU182" s="372"/>
      <c r="GV182" s="372"/>
      <c r="GW182" s="372"/>
      <c r="GX182" s="372"/>
      <c r="GY182" s="372"/>
      <c r="GZ182" s="372"/>
      <c r="HA182" s="372"/>
      <c r="HB182" s="372"/>
      <c r="HC182" s="372"/>
      <c r="HD182" s="372"/>
      <c r="HE182" s="372"/>
      <c r="HF182" s="372"/>
      <c r="HG182" s="372"/>
      <c r="HH182" s="372"/>
      <c r="HI182" s="372"/>
      <c r="HJ182" s="372"/>
      <c r="HK182" s="372"/>
      <c r="HL182" s="372"/>
      <c r="HM182" s="372"/>
      <c r="HN182" s="372"/>
      <c r="HO182" s="372"/>
      <c r="HP182" s="372"/>
      <c r="HQ182" s="372"/>
      <c r="HR182" s="372"/>
      <c r="HS182" s="372"/>
      <c r="HT182" s="372"/>
      <c r="HU182" s="372"/>
      <c r="HV182" s="372"/>
      <c r="HW182" s="372"/>
      <c r="HX182" s="372"/>
      <c r="HY182" s="372"/>
      <c r="HZ182" s="372"/>
      <c r="IA182" s="372"/>
      <c r="IB182" s="372"/>
      <c r="IC182" s="372"/>
      <c r="ID182" s="372"/>
      <c r="IE182" s="372"/>
      <c r="IF182" s="372"/>
      <c r="IG182" s="372"/>
      <c r="IH182" s="372"/>
      <c r="II182" s="372"/>
      <c r="IJ182" s="372"/>
      <c r="IK182" s="372"/>
      <c r="IL182" s="372"/>
      <c r="IM182" s="372"/>
      <c r="IN182" s="372"/>
    </row>
    <row r="183" spans="1:248" s="384" customFormat="1">
      <c r="A183" s="1002"/>
      <c r="B183" s="1003" t="s">
        <v>1786</v>
      </c>
      <c r="C183" s="978" t="s">
        <v>68</v>
      </c>
      <c r="D183" s="1004">
        <v>10</v>
      </c>
      <c r="E183" s="1005"/>
      <c r="F183" s="995">
        <f t="shared" si="1"/>
        <v>0</v>
      </c>
      <c r="G183" s="372"/>
      <c r="H183" s="372"/>
      <c r="I183" s="372"/>
      <c r="J183" s="372"/>
      <c r="K183" s="372"/>
      <c r="L183" s="372"/>
      <c r="M183" s="372"/>
      <c r="N183" s="372"/>
      <c r="O183" s="372"/>
      <c r="P183" s="372"/>
      <c r="Q183" s="372"/>
      <c r="R183" s="372"/>
      <c r="S183" s="372"/>
      <c r="T183" s="372"/>
      <c r="U183" s="372"/>
      <c r="V183" s="372"/>
      <c r="W183" s="372"/>
      <c r="X183" s="372"/>
      <c r="Y183" s="372"/>
      <c r="Z183" s="372"/>
      <c r="AA183" s="372"/>
      <c r="AB183" s="372"/>
      <c r="AC183" s="372"/>
      <c r="AD183" s="372"/>
      <c r="AE183" s="372"/>
      <c r="AF183" s="372"/>
      <c r="AG183" s="372"/>
      <c r="AH183" s="372"/>
      <c r="AI183" s="372"/>
      <c r="AJ183" s="372"/>
      <c r="AK183" s="372"/>
      <c r="AL183" s="372"/>
      <c r="AM183" s="372"/>
      <c r="AN183" s="372"/>
      <c r="AO183" s="372"/>
      <c r="AP183" s="372"/>
      <c r="AQ183" s="372"/>
      <c r="AR183" s="372"/>
      <c r="AS183" s="372"/>
      <c r="AT183" s="372"/>
      <c r="AU183" s="372"/>
      <c r="AV183" s="372"/>
      <c r="AW183" s="372"/>
      <c r="AX183" s="372"/>
      <c r="AY183" s="372"/>
      <c r="AZ183" s="372"/>
      <c r="BA183" s="372"/>
      <c r="BB183" s="372"/>
      <c r="BC183" s="372"/>
      <c r="BD183" s="372"/>
      <c r="BE183" s="372"/>
      <c r="BF183" s="372"/>
      <c r="BG183" s="372"/>
      <c r="BH183" s="372"/>
      <c r="BI183" s="372"/>
      <c r="BJ183" s="372"/>
      <c r="BK183" s="372"/>
      <c r="BL183" s="372"/>
      <c r="BM183" s="372"/>
      <c r="BN183" s="372"/>
      <c r="BO183" s="372"/>
      <c r="BP183" s="372"/>
      <c r="BQ183" s="372"/>
      <c r="BR183" s="372"/>
      <c r="BS183" s="372"/>
      <c r="BT183" s="372"/>
      <c r="BU183" s="372"/>
      <c r="BV183" s="372"/>
      <c r="BW183" s="372"/>
      <c r="BX183" s="372"/>
      <c r="BY183" s="372"/>
      <c r="BZ183" s="372"/>
      <c r="CA183" s="372"/>
      <c r="CB183" s="372"/>
      <c r="CC183" s="372"/>
      <c r="CD183" s="372"/>
      <c r="CE183" s="372"/>
      <c r="CF183" s="372"/>
      <c r="CG183" s="372"/>
      <c r="CH183" s="372"/>
      <c r="CI183" s="372"/>
      <c r="CJ183" s="372"/>
      <c r="CK183" s="372"/>
      <c r="CL183" s="372"/>
      <c r="CM183" s="372"/>
      <c r="CN183" s="372"/>
      <c r="CO183" s="372"/>
      <c r="CP183" s="372"/>
      <c r="CQ183" s="372"/>
      <c r="CR183" s="372"/>
      <c r="CS183" s="372"/>
      <c r="CT183" s="372"/>
      <c r="CU183" s="372"/>
      <c r="CV183" s="372"/>
      <c r="CW183" s="372"/>
      <c r="CX183" s="372"/>
      <c r="CY183" s="372"/>
      <c r="CZ183" s="372"/>
      <c r="DA183" s="372"/>
      <c r="DB183" s="372"/>
      <c r="DC183" s="372"/>
      <c r="DD183" s="372"/>
      <c r="DE183" s="372"/>
      <c r="DF183" s="372"/>
      <c r="DG183" s="372"/>
      <c r="DH183" s="372"/>
      <c r="DI183" s="372"/>
      <c r="DJ183" s="372"/>
      <c r="DK183" s="372"/>
      <c r="DL183" s="372"/>
      <c r="DM183" s="372"/>
      <c r="DN183" s="372"/>
      <c r="DO183" s="372"/>
      <c r="DP183" s="372"/>
      <c r="DQ183" s="372"/>
      <c r="DR183" s="372"/>
      <c r="DS183" s="372"/>
      <c r="DT183" s="372"/>
      <c r="DU183" s="372"/>
      <c r="DV183" s="372"/>
      <c r="DW183" s="372"/>
      <c r="DX183" s="372"/>
      <c r="DY183" s="372"/>
      <c r="DZ183" s="372"/>
      <c r="EA183" s="372"/>
      <c r="EB183" s="372"/>
      <c r="EC183" s="372"/>
      <c r="ED183" s="372"/>
      <c r="EE183" s="372"/>
      <c r="EF183" s="372"/>
      <c r="EG183" s="372"/>
      <c r="EH183" s="372"/>
      <c r="EI183" s="372"/>
      <c r="EJ183" s="372"/>
      <c r="EK183" s="372"/>
      <c r="EL183" s="372"/>
      <c r="EM183" s="372"/>
      <c r="EN183" s="372"/>
      <c r="EO183" s="372"/>
      <c r="EP183" s="372"/>
      <c r="EQ183" s="372"/>
      <c r="ER183" s="372"/>
      <c r="ES183" s="372"/>
      <c r="ET183" s="372"/>
      <c r="EU183" s="372"/>
      <c r="EV183" s="372"/>
      <c r="EW183" s="372"/>
      <c r="EX183" s="372"/>
      <c r="EY183" s="372"/>
      <c r="EZ183" s="372"/>
      <c r="FA183" s="372"/>
      <c r="FB183" s="372"/>
      <c r="FC183" s="372"/>
      <c r="FD183" s="372"/>
      <c r="FE183" s="372"/>
      <c r="FF183" s="372"/>
      <c r="FG183" s="372"/>
      <c r="FH183" s="372"/>
      <c r="FI183" s="372"/>
      <c r="FJ183" s="372"/>
      <c r="FK183" s="372"/>
      <c r="FL183" s="372"/>
      <c r="FM183" s="372"/>
      <c r="FN183" s="372"/>
      <c r="FO183" s="372"/>
      <c r="FP183" s="372"/>
      <c r="FQ183" s="372"/>
      <c r="FR183" s="372"/>
      <c r="FS183" s="372"/>
      <c r="FT183" s="372"/>
      <c r="FU183" s="372"/>
      <c r="FV183" s="372"/>
      <c r="FW183" s="372"/>
      <c r="FX183" s="372"/>
      <c r="FY183" s="372"/>
      <c r="FZ183" s="372"/>
      <c r="GA183" s="372"/>
      <c r="GB183" s="372"/>
      <c r="GC183" s="372"/>
      <c r="GD183" s="372"/>
      <c r="GE183" s="372"/>
      <c r="GF183" s="372"/>
      <c r="GG183" s="372"/>
      <c r="GH183" s="372"/>
      <c r="GI183" s="372"/>
      <c r="GJ183" s="372"/>
      <c r="GK183" s="372"/>
      <c r="GL183" s="372"/>
      <c r="GM183" s="372"/>
      <c r="GN183" s="372"/>
      <c r="GO183" s="372"/>
      <c r="GP183" s="372"/>
      <c r="GQ183" s="372"/>
      <c r="GR183" s="372"/>
      <c r="GS183" s="372"/>
      <c r="GT183" s="372"/>
      <c r="GU183" s="372"/>
      <c r="GV183" s="372"/>
      <c r="GW183" s="372"/>
      <c r="GX183" s="372"/>
      <c r="GY183" s="372"/>
      <c r="GZ183" s="372"/>
      <c r="HA183" s="372"/>
      <c r="HB183" s="372"/>
      <c r="HC183" s="372"/>
      <c r="HD183" s="372"/>
      <c r="HE183" s="372"/>
      <c r="HF183" s="372"/>
      <c r="HG183" s="372"/>
      <c r="HH183" s="372"/>
      <c r="HI183" s="372"/>
      <c r="HJ183" s="372"/>
      <c r="HK183" s="372"/>
      <c r="HL183" s="372"/>
      <c r="HM183" s="372"/>
      <c r="HN183" s="372"/>
      <c r="HO183" s="372"/>
      <c r="HP183" s="372"/>
      <c r="HQ183" s="372"/>
      <c r="HR183" s="372"/>
      <c r="HS183" s="372"/>
      <c r="HT183" s="372"/>
      <c r="HU183" s="372"/>
      <c r="HV183" s="372"/>
      <c r="HW183" s="372"/>
      <c r="HX183" s="372"/>
      <c r="HY183" s="372"/>
      <c r="HZ183" s="372"/>
      <c r="IA183" s="372"/>
      <c r="IB183" s="372"/>
      <c r="IC183" s="372"/>
      <c r="ID183" s="372"/>
      <c r="IE183" s="372"/>
      <c r="IF183" s="372"/>
      <c r="IG183" s="372"/>
      <c r="IH183" s="372"/>
      <c r="II183" s="372"/>
      <c r="IJ183" s="372"/>
      <c r="IK183" s="372"/>
      <c r="IL183" s="372"/>
      <c r="IM183" s="372"/>
      <c r="IN183" s="372"/>
    </row>
    <row r="184" spans="1:248" s="384" customFormat="1">
      <c r="A184" s="1002"/>
      <c r="B184" s="1003" t="s">
        <v>1787</v>
      </c>
      <c r="C184" s="978" t="s">
        <v>68</v>
      </c>
      <c r="D184" s="1004">
        <v>26</v>
      </c>
      <c r="E184" s="1005"/>
      <c r="F184" s="995">
        <f t="shared" si="1"/>
        <v>0</v>
      </c>
      <c r="G184" s="372"/>
      <c r="H184" s="372"/>
      <c r="I184" s="372"/>
      <c r="J184" s="372"/>
      <c r="K184" s="372"/>
      <c r="L184" s="372"/>
      <c r="M184" s="372"/>
      <c r="N184" s="372"/>
      <c r="O184" s="372"/>
      <c r="P184" s="372"/>
      <c r="Q184" s="372"/>
      <c r="R184" s="372"/>
      <c r="S184" s="372"/>
      <c r="T184" s="372"/>
      <c r="U184" s="372"/>
      <c r="V184" s="372"/>
      <c r="W184" s="372"/>
      <c r="X184" s="372"/>
      <c r="Y184" s="372"/>
      <c r="Z184" s="372"/>
      <c r="AA184" s="372"/>
      <c r="AB184" s="372"/>
      <c r="AC184" s="372"/>
      <c r="AD184" s="372"/>
      <c r="AE184" s="372"/>
      <c r="AF184" s="372"/>
      <c r="AG184" s="372"/>
      <c r="AH184" s="372"/>
      <c r="AI184" s="372"/>
      <c r="AJ184" s="372"/>
      <c r="AK184" s="372"/>
      <c r="AL184" s="372"/>
      <c r="AM184" s="372"/>
      <c r="AN184" s="372"/>
      <c r="AO184" s="372"/>
      <c r="AP184" s="372"/>
      <c r="AQ184" s="372"/>
      <c r="AR184" s="372"/>
      <c r="AS184" s="372"/>
      <c r="AT184" s="372"/>
      <c r="AU184" s="372"/>
      <c r="AV184" s="372"/>
      <c r="AW184" s="372"/>
      <c r="AX184" s="372"/>
      <c r="AY184" s="372"/>
      <c r="AZ184" s="372"/>
      <c r="BA184" s="372"/>
      <c r="BB184" s="372"/>
      <c r="BC184" s="372"/>
      <c r="BD184" s="372"/>
      <c r="BE184" s="372"/>
      <c r="BF184" s="372"/>
      <c r="BG184" s="372"/>
      <c r="BH184" s="372"/>
      <c r="BI184" s="372"/>
      <c r="BJ184" s="372"/>
      <c r="BK184" s="372"/>
      <c r="BL184" s="372"/>
      <c r="BM184" s="372"/>
      <c r="BN184" s="372"/>
      <c r="BO184" s="372"/>
      <c r="BP184" s="372"/>
      <c r="BQ184" s="372"/>
      <c r="BR184" s="372"/>
      <c r="BS184" s="372"/>
      <c r="BT184" s="372"/>
      <c r="BU184" s="372"/>
      <c r="BV184" s="372"/>
      <c r="BW184" s="372"/>
      <c r="BX184" s="372"/>
      <c r="BY184" s="372"/>
      <c r="BZ184" s="372"/>
      <c r="CA184" s="372"/>
      <c r="CB184" s="372"/>
      <c r="CC184" s="372"/>
      <c r="CD184" s="372"/>
      <c r="CE184" s="372"/>
      <c r="CF184" s="372"/>
      <c r="CG184" s="372"/>
      <c r="CH184" s="372"/>
      <c r="CI184" s="372"/>
      <c r="CJ184" s="372"/>
      <c r="CK184" s="372"/>
      <c r="CL184" s="372"/>
      <c r="CM184" s="372"/>
      <c r="CN184" s="372"/>
      <c r="CO184" s="372"/>
      <c r="CP184" s="372"/>
      <c r="CQ184" s="372"/>
      <c r="CR184" s="372"/>
      <c r="CS184" s="372"/>
      <c r="CT184" s="372"/>
      <c r="CU184" s="372"/>
      <c r="CV184" s="372"/>
      <c r="CW184" s="372"/>
      <c r="CX184" s="372"/>
      <c r="CY184" s="372"/>
      <c r="CZ184" s="372"/>
      <c r="DA184" s="372"/>
      <c r="DB184" s="372"/>
      <c r="DC184" s="372"/>
      <c r="DD184" s="372"/>
      <c r="DE184" s="372"/>
      <c r="DF184" s="372"/>
      <c r="DG184" s="372"/>
      <c r="DH184" s="372"/>
      <c r="DI184" s="372"/>
      <c r="DJ184" s="372"/>
      <c r="DK184" s="372"/>
      <c r="DL184" s="372"/>
      <c r="DM184" s="372"/>
      <c r="DN184" s="372"/>
      <c r="DO184" s="372"/>
      <c r="DP184" s="372"/>
      <c r="DQ184" s="372"/>
      <c r="DR184" s="372"/>
      <c r="DS184" s="372"/>
      <c r="DT184" s="372"/>
      <c r="DU184" s="372"/>
      <c r="DV184" s="372"/>
      <c r="DW184" s="372"/>
      <c r="DX184" s="372"/>
      <c r="DY184" s="372"/>
      <c r="DZ184" s="372"/>
      <c r="EA184" s="372"/>
      <c r="EB184" s="372"/>
      <c r="EC184" s="372"/>
      <c r="ED184" s="372"/>
      <c r="EE184" s="372"/>
      <c r="EF184" s="372"/>
      <c r="EG184" s="372"/>
      <c r="EH184" s="372"/>
      <c r="EI184" s="372"/>
      <c r="EJ184" s="372"/>
      <c r="EK184" s="372"/>
      <c r="EL184" s="372"/>
      <c r="EM184" s="372"/>
      <c r="EN184" s="372"/>
      <c r="EO184" s="372"/>
      <c r="EP184" s="372"/>
      <c r="EQ184" s="372"/>
      <c r="ER184" s="372"/>
      <c r="ES184" s="372"/>
      <c r="ET184" s="372"/>
      <c r="EU184" s="372"/>
      <c r="EV184" s="372"/>
      <c r="EW184" s="372"/>
      <c r="EX184" s="372"/>
      <c r="EY184" s="372"/>
      <c r="EZ184" s="372"/>
      <c r="FA184" s="372"/>
      <c r="FB184" s="372"/>
      <c r="FC184" s="372"/>
      <c r="FD184" s="372"/>
      <c r="FE184" s="372"/>
      <c r="FF184" s="372"/>
      <c r="FG184" s="372"/>
      <c r="FH184" s="372"/>
      <c r="FI184" s="372"/>
      <c r="FJ184" s="372"/>
      <c r="FK184" s="372"/>
      <c r="FL184" s="372"/>
      <c r="FM184" s="372"/>
      <c r="FN184" s="372"/>
      <c r="FO184" s="372"/>
      <c r="FP184" s="372"/>
      <c r="FQ184" s="372"/>
      <c r="FR184" s="372"/>
      <c r="FS184" s="372"/>
      <c r="FT184" s="372"/>
      <c r="FU184" s="372"/>
      <c r="FV184" s="372"/>
      <c r="FW184" s="372"/>
      <c r="FX184" s="372"/>
      <c r="FY184" s="372"/>
      <c r="FZ184" s="372"/>
      <c r="GA184" s="372"/>
      <c r="GB184" s="372"/>
      <c r="GC184" s="372"/>
      <c r="GD184" s="372"/>
      <c r="GE184" s="372"/>
      <c r="GF184" s="372"/>
      <c r="GG184" s="372"/>
      <c r="GH184" s="372"/>
      <c r="GI184" s="372"/>
      <c r="GJ184" s="372"/>
      <c r="GK184" s="372"/>
      <c r="GL184" s="372"/>
      <c r="GM184" s="372"/>
      <c r="GN184" s="372"/>
      <c r="GO184" s="372"/>
      <c r="GP184" s="372"/>
      <c r="GQ184" s="372"/>
      <c r="GR184" s="372"/>
      <c r="GS184" s="372"/>
      <c r="GT184" s="372"/>
      <c r="GU184" s="372"/>
      <c r="GV184" s="372"/>
      <c r="GW184" s="372"/>
      <c r="GX184" s="372"/>
      <c r="GY184" s="372"/>
      <c r="GZ184" s="372"/>
      <c r="HA184" s="372"/>
      <c r="HB184" s="372"/>
      <c r="HC184" s="372"/>
      <c r="HD184" s="372"/>
      <c r="HE184" s="372"/>
      <c r="HF184" s="372"/>
      <c r="HG184" s="372"/>
      <c r="HH184" s="372"/>
      <c r="HI184" s="372"/>
      <c r="HJ184" s="372"/>
      <c r="HK184" s="372"/>
      <c r="HL184" s="372"/>
      <c r="HM184" s="372"/>
      <c r="HN184" s="372"/>
      <c r="HO184" s="372"/>
      <c r="HP184" s="372"/>
      <c r="HQ184" s="372"/>
      <c r="HR184" s="372"/>
      <c r="HS184" s="372"/>
      <c r="HT184" s="372"/>
      <c r="HU184" s="372"/>
      <c r="HV184" s="372"/>
      <c r="HW184" s="372"/>
      <c r="HX184" s="372"/>
      <c r="HY184" s="372"/>
      <c r="HZ184" s="372"/>
      <c r="IA184" s="372"/>
      <c r="IB184" s="372"/>
      <c r="IC184" s="372"/>
      <c r="ID184" s="372"/>
      <c r="IE184" s="372"/>
      <c r="IF184" s="372"/>
      <c r="IG184" s="372"/>
      <c r="IH184" s="372"/>
      <c r="II184" s="372"/>
      <c r="IJ184" s="372"/>
      <c r="IK184" s="372"/>
      <c r="IL184" s="372"/>
      <c r="IM184" s="372"/>
      <c r="IN184" s="372"/>
    </row>
    <row r="185" spans="1:248" s="384" customFormat="1">
      <c r="A185" s="1008"/>
      <c r="B185" s="1009"/>
      <c r="C185" s="1010"/>
      <c r="D185" s="1011"/>
      <c r="E185" s="1012"/>
      <c r="F185" s="995"/>
      <c r="G185" s="389"/>
      <c r="H185" s="389"/>
      <c r="I185" s="389"/>
      <c r="J185" s="389"/>
      <c r="K185" s="389"/>
      <c r="L185" s="389"/>
      <c r="M185" s="389"/>
      <c r="N185" s="389"/>
      <c r="O185" s="389"/>
      <c r="P185" s="389"/>
      <c r="Q185" s="389"/>
      <c r="R185" s="389"/>
      <c r="S185" s="389"/>
      <c r="T185" s="389"/>
      <c r="U185" s="389"/>
      <c r="V185" s="389"/>
      <c r="W185" s="389"/>
      <c r="X185" s="389"/>
      <c r="Y185" s="389"/>
      <c r="Z185" s="389"/>
      <c r="AA185" s="389"/>
      <c r="AB185" s="389"/>
      <c r="AC185" s="389"/>
      <c r="AD185" s="389"/>
      <c r="AE185" s="389"/>
      <c r="AF185" s="389"/>
      <c r="AG185" s="389"/>
      <c r="AH185" s="389"/>
      <c r="AI185" s="389"/>
      <c r="AJ185" s="389"/>
      <c r="AK185" s="389"/>
      <c r="AL185" s="389"/>
      <c r="AM185" s="389"/>
      <c r="AN185" s="389"/>
      <c r="AO185" s="389"/>
      <c r="AP185" s="389"/>
      <c r="AQ185" s="389"/>
      <c r="AR185" s="389"/>
      <c r="AS185" s="389"/>
      <c r="AT185" s="389"/>
      <c r="AU185" s="389"/>
      <c r="AV185" s="389"/>
      <c r="AW185" s="389"/>
      <c r="AX185" s="389"/>
      <c r="AY185" s="389"/>
      <c r="AZ185" s="389"/>
      <c r="BA185" s="389"/>
      <c r="BB185" s="389"/>
      <c r="BC185" s="389"/>
      <c r="BD185" s="389"/>
      <c r="BE185" s="389"/>
      <c r="BF185" s="389"/>
      <c r="BG185" s="389"/>
      <c r="BH185" s="389"/>
      <c r="BI185" s="389"/>
      <c r="BJ185" s="389"/>
      <c r="BK185" s="389"/>
      <c r="BL185" s="389"/>
      <c r="BM185" s="389"/>
      <c r="BN185" s="389"/>
      <c r="BO185" s="389"/>
      <c r="BP185" s="389"/>
      <c r="BQ185" s="389"/>
      <c r="BR185" s="389"/>
      <c r="BS185" s="389"/>
      <c r="BT185" s="389"/>
      <c r="BU185" s="389"/>
      <c r="BV185" s="389"/>
      <c r="BW185" s="389"/>
      <c r="BX185" s="389"/>
      <c r="BY185" s="389"/>
      <c r="BZ185" s="389"/>
      <c r="CA185" s="389"/>
      <c r="CB185" s="389"/>
      <c r="CC185" s="389"/>
      <c r="CD185" s="389"/>
      <c r="CE185" s="389"/>
      <c r="CF185" s="389"/>
      <c r="CG185" s="389"/>
      <c r="CH185" s="389"/>
      <c r="CI185" s="389"/>
      <c r="CJ185" s="389"/>
      <c r="CK185" s="389"/>
      <c r="CL185" s="389"/>
      <c r="CM185" s="389"/>
      <c r="CN185" s="389"/>
      <c r="CO185" s="389"/>
      <c r="CP185" s="389"/>
      <c r="CQ185" s="389"/>
      <c r="CR185" s="389"/>
      <c r="CS185" s="389"/>
      <c r="CT185" s="389"/>
      <c r="CU185" s="389"/>
      <c r="CV185" s="389"/>
      <c r="CW185" s="389"/>
      <c r="CX185" s="389"/>
      <c r="CY185" s="389"/>
      <c r="CZ185" s="389"/>
      <c r="DA185" s="389"/>
      <c r="DB185" s="389"/>
      <c r="DC185" s="389"/>
      <c r="DD185" s="389"/>
      <c r="DE185" s="389"/>
      <c r="DF185" s="389"/>
      <c r="DG185" s="389"/>
      <c r="DH185" s="389"/>
      <c r="DI185" s="389"/>
      <c r="DJ185" s="389"/>
      <c r="DK185" s="389"/>
      <c r="DL185" s="389"/>
      <c r="DM185" s="389"/>
      <c r="DN185" s="389"/>
      <c r="DO185" s="389"/>
      <c r="DP185" s="389"/>
      <c r="DQ185" s="389"/>
      <c r="DR185" s="389"/>
      <c r="DS185" s="389"/>
      <c r="DT185" s="389"/>
      <c r="DU185" s="389"/>
      <c r="DV185" s="389"/>
      <c r="DW185" s="389"/>
      <c r="DX185" s="389"/>
      <c r="DY185" s="389"/>
      <c r="DZ185" s="389"/>
      <c r="EA185" s="389"/>
      <c r="EB185" s="389"/>
      <c r="EC185" s="389"/>
      <c r="ED185" s="389"/>
      <c r="EE185" s="389"/>
      <c r="EF185" s="389"/>
      <c r="EG185" s="389"/>
      <c r="EH185" s="389"/>
      <c r="EI185" s="389"/>
      <c r="EJ185" s="389"/>
      <c r="EK185" s="389"/>
      <c r="EL185" s="389"/>
      <c r="EM185" s="389"/>
      <c r="EN185" s="389"/>
      <c r="EO185" s="389"/>
      <c r="EP185" s="389"/>
      <c r="EQ185" s="389"/>
      <c r="ER185" s="389"/>
      <c r="ES185" s="389"/>
      <c r="ET185" s="389"/>
      <c r="EU185" s="389"/>
      <c r="EV185" s="389"/>
      <c r="EW185" s="389"/>
      <c r="EX185" s="389"/>
      <c r="EY185" s="389"/>
      <c r="EZ185" s="389"/>
      <c r="FA185" s="389"/>
      <c r="FB185" s="389"/>
      <c r="FC185" s="389"/>
      <c r="FD185" s="389"/>
      <c r="FE185" s="389"/>
      <c r="FF185" s="389"/>
      <c r="FG185" s="389"/>
      <c r="FH185" s="389"/>
      <c r="FI185" s="389"/>
      <c r="FJ185" s="389"/>
      <c r="FK185" s="389"/>
      <c r="FL185" s="389"/>
      <c r="FM185" s="389"/>
      <c r="FN185" s="389"/>
      <c r="FO185" s="389"/>
      <c r="FP185" s="389"/>
      <c r="FQ185" s="389"/>
      <c r="FR185" s="389"/>
      <c r="FS185" s="389"/>
      <c r="FT185" s="389"/>
      <c r="FU185" s="389"/>
      <c r="FV185" s="389"/>
      <c r="FW185" s="389"/>
      <c r="FX185" s="389"/>
      <c r="FY185" s="389"/>
      <c r="FZ185" s="389"/>
      <c r="GA185" s="389"/>
      <c r="GB185" s="389"/>
      <c r="GC185" s="389"/>
      <c r="GD185" s="389"/>
      <c r="GE185" s="389"/>
      <c r="GF185" s="389"/>
      <c r="GG185" s="389"/>
      <c r="GH185" s="389"/>
      <c r="GI185" s="389"/>
      <c r="GJ185" s="389"/>
      <c r="GK185" s="389"/>
      <c r="GL185" s="389"/>
      <c r="GM185" s="389"/>
      <c r="GN185" s="389"/>
      <c r="GO185" s="389"/>
      <c r="GP185" s="389"/>
      <c r="GQ185" s="389"/>
      <c r="GR185" s="389"/>
      <c r="GS185" s="389"/>
      <c r="GT185" s="389"/>
      <c r="GU185" s="389"/>
      <c r="GV185" s="389"/>
      <c r="GW185" s="389"/>
      <c r="GX185" s="389"/>
      <c r="GY185" s="389"/>
      <c r="GZ185" s="389"/>
      <c r="HA185" s="389"/>
      <c r="HB185" s="389"/>
      <c r="HC185" s="389"/>
      <c r="HD185" s="389"/>
      <c r="HE185" s="389"/>
      <c r="HF185" s="389"/>
      <c r="HG185" s="389"/>
      <c r="HH185" s="389"/>
      <c r="HI185" s="389"/>
      <c r="HJ185" s="389"/>
      <c r="HK185" s="389"/>
      <c r="HL185" s="389"/>
      <c r="HM185" s="389"/>
      <c r="HN185" s="389"/>
      <c r="HO185" s="389"/>
      <c r="HP185" s="389"/>
      <c r="HQ185" s="389"/>
      <c r="HR185" s="389"/>
      <c r="HS185" s="389"/>
      <c r="HT185" s="389"/>
      <c r="HU185" s="389"/>
      <c r="HV185" s="389"/>
      <c r="HW185" s="389"/>
      <c r="HX185" s="389"/>
      <c r="HY185" s="389"/>
      <c r="HZ185" s="389"/>
      <c r="IA185" s="389"/>
      <c r="IB185" s="389"/>
      <c r="IC185" s="389"/>
      <c r="ID185" s="389"/>
      <c r="IE185" s="389"/>
      <c r="IF185" s="389"/>
      <c r="IG185" s="389"/>
      <c r="IH185" s="389"/>
      <c r="II185" s="389"/>
      <c r="IJ185" s="389"/>
      <c r="IK185" s="389"/>
      <c r="IL185" s="389"/>
      <c r="IM185" s="389"/>
      <c r="IN185" s="389"/>
    </row>
    <row r="186" spans="1:248" s="387" customFormat="1" ht="28.5">
      <c r="A186" s="1013" t="s">
        <v>601</v>
      </c>
      <c r="B186" s="987" t="s">
        <v>1789</v>
      </c>
      <c r="C186" s="1014" t="s">
        <v>68</v>
      </c>
      <c r="D186" s="1015">
        <v>3</v>
      </c>
      <c r="E186" s="1005"/>
      <c r="F186" s="1016">
        <f t="shared" si="0"/>
        <v>0</v>
      </c>
      <c r="G186" s="390"/>
      <c r="H186" s="390"/>
      <c r="I186" s="390"/>
      <c r="J186" s="390"/>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c r="AK186" s="390"/>
      <c r="AL186" s="390"/>
      <c r="AM186" s="390"/>
      <c r="AN186" s="390"/>
      <c r="AO186" s="390"/>
      <c r="AP186" s="390"/>
      <c r="AQ186" s="390"/>
      <c r="AR186" s="390"/>
      <c r="AS186" s="390"/>
      <c r="AT186" s="390"/>
      <c r="AU186" s="390"/>
      <c r="AV186" s="390"/>
      <c r="AW186" s="390"/>
      <c r="AX186" s="390"/>
      <c r="AY186" s="390"/>
      <c r="AZ186" s="390"/>
      <c r="BA186" s="390"/>
      <c r="BB186" s="390"/>
      <c r="BC186" s="390"/>
      <c r="BD186" s="390"/>
      <c r="BE186" s="390"/>
      <c r="BF186" s="390"/>
      <c r="BG186" s="390"/>
      <c r="BH186" s="390"/>
      <c r="BI186" s="390"/>
      <c r="BJ186" s="390"/>
      <c r="BK186" s="390"/>
      <c r="BL186" s="390"/>
      <c r="BM186" s="390"/>
      <c r="BN186" s="390"/>
      <c r="BO186" s="390"/>
      <c r="BP186" s="390"/>
      <c r="BQ186" s="390"/>
      <c r="BR186" s="390"/>
      <c r="BS186" s="390"/>
      <c r="BT186" s="390"/>
      <c r="BU186" s="390"/>
      <c r="BV186" s="390"/>
      <c r="BW186" s="390"/>
      <c r="BX186" s="390"/>
      <c r="BY186" s="390"/>
      <c r="BZ186" s="390"/>
      <c r="CA186" s="390"/>
      <c r="CB186" s="390"/>
      <c r="CC186" s="390"/>
      <c r="CD186" s="390"/>
      <c r="CE186" s="390"/>
      <c r="CF186" s="390"/>
      <c r="CG186" s="390"/>
      <c r="CH186" s="390"/>
      <c r="CI186" s="390"/>
      <c r="CJ186" s="390"/>
      <c r="CK186" s="390"/>
      <c r="CL186" s="390"/>
      <c r="CM186" s="390"/>
      <c r="CN186" s="390"/>
      <c r="CO186" s="390"/>
      <c r="CP186" s="390"/>
      <c r="CQ186" s="390"/>
      <c r="CR186" s="390"/>
      <c r="CS186" s="390"/>
      <c r="CT186" s="390"/>
      <c r="CU186" s="390"/>
      <c r="CV186" s="390"/>
      <c r="CW186" s="390"/>
      <c r="CX186" s="390"/>
      <c r="CY186" s="390"/>
      <c r="CZ186" s="390"/>
      <c r="DA186" s="390"/>
      <c r="DB186" s="390"/>
      <c r="DC186" s="390"/>
      <c r="DD186" s="390"/>
      <c r="DE186" s="390"/>
      <c r="DF186" s="390"/>
      <c r="DG186" s="390"/>
      <c r="DH186" s="390"/>
      <c r="DI186" s="390"/>
      <c r="DJ186" s="390"/>
      <c r="DK186" s="390"/>
      <c r="DL186" s="390"/>
      <c r="DM186" s="390"/>
      <c r="DN186" s="390"/>
      <c r="DO186" s="390"/>
      <c r="DP186" s="390"/>
      <c r="DQ186" s="390"/>
      <c r="DR186" s="390"/>
      <c r="DS186" s="390"/>
      <c r="DT186" s="390"/>
      <c r="DU186" s="390"/>
      <c r="DV186" s="390"/>
      <c r="DW186" s="390"/>
      <c r="DX186" s="390"/>
      <c r="DY186" s="390"/>
      <c r="DZ186" s="390"/>
      <c r="EA186" s="390"/>
      <c r="EB186" s="390"/>
      <c r="EC186" s="390"/>
      <c r="ED186" s="390"/>
      <c r="EE186" s="390"/>
      <c r="EF186" s="390"/>
      <c r="EG186" s="390"/>
      <c r="EH186" s="390"/>
      <c r="EI186" s="390"/>
      <c r="EJ186" s="390"/>
      <c r="EK186" s="390"/>
      <c r="EL186" s="390"/>
      <c r="EM186" s="390"/>
      <c r="EN186" s="390"/>
      <c r="EO186" s="390"/>
      <c r="EP186" s="390"/>
      <c r="EQ186" s="390"/>
      <c r="ER186" s="390"/>
      <c r="ES186" s="390"/>
      <c r="ET186" s="390"/>
      <c r="EU186" s="390"/>
      <c r="EV186" s="390"/>
      <c r="EW186" s="390"/>
      <c r="EX186" s="390"/>
      <c r="EY186" s="390"/>
      <c r="EZ186" s="390"/>
      <c r="FA186" s="390"/>
      <c r="FB186" s="390"/>
      <c r="FC186" s="390"/>
      <c r="FD186" s="390"/>
      <c r="FE186" s="390"/>
      <c r="FF186" s="390"/>
      <c r="FG186" s="390"/>
      <c r="FH186" s="390"/>
      <c r="FI186" s="390"/>
      <c r="FJ186" s="390"/>
      <c r="FK186" s="390"/>
      <c r="FL186" s="390"/>
      <c r="FM186" s="390"/>
      <c r="FN186" s="390"/>
      <c r="FO186" s="390"/>
      <c r="FP186" s="390"/>
      <c r="FQ186" s="390"/>
      <c r="FR186" s="390"/>
      <c r="FS186" s="390"/>
      <c r="FT186" s="390"/>
      <c r="FU186" s="390"/>
      <c r="FV186" s="390"/>
      <c r="FW186" s="390"/>
      <c r="FX186" s="390"/>
      <c r="FY186" s="390"/>
      <c r="FZ186" s="390"/>
      <c r="GA186" s="390"/>
      <c r="GB186" s="390"/>
      <c r="GC186" s="390"/>
      <c r="GD186" s="390"/>
      <c r="GE186" s="390"/>
      <c r="GF186" s="390"/>
      <c r="GG186" s="390"/>
      <c r="GH186" s="390"/>
      <c r="GI186" s="390"/>
      <c r="GJ186" s="390"/>
      <c r="GK186" s="390"/>
      <c r="GL186" s="390"/>
      <c r="GM186" s="390"/>
      <c r="GN186" s="390"/>
      <c r="GO186" s="390"/>
      <c r="GP186" s="390"/>
      <c r="GQ186" s="390"/>
      <c r="GR186" s="390"/>
      <c r="GS186" s="390"/>
      <c r="GT186" s="390"/>
      <c r="GU186" s="390"/>
      <c r="GV186" s="390"/>
      <c r="GW186" s="390"/>
      <c r="GX186" s="390"/>
      <c r="GY186" s="390"/>
      <c r="GZ186" s="390"/>
      <c r="HA186" s="390"/>
      <c r="HB186" s="390"/>
      <c r="HC186" s="390"/>
      <c r="HD186" s="390"/>
      <c r="HE186" s="390"/>
      <c r="HF186" s="390"/>
      <c r="HG186" s="390"/>
      <c r="HH186" s="390"/>
      <c r="HI186" s="390"/>
      <c r="HJ186" s="390"/>
      <c r="HK186" s="390"/>
      <c r="HL186" s="390"/>
      <c r="HM186" s="390"/>
      <c r="HN186" s="390"/>
      <c r="HO186" s="390"/>
      <c r="HP186" s="390"/>
      <c r="HQ186" s="390"/>
      <c r="HR186" s="390"/>
      <c r="HS186" s="390"/>
      <c r="HT186" s="390"/>
      <c r="HU186" s="390"/>
      <c r="HV186" s="390"/>
      <c r="HW186" s="390"/>
      <c r="HX186" s="390"/>
      <c r="HY186" s="390"/>
      <c r="HZ186" s="390"/>
      <c r="IA186" s="390"/>
      <c r="IB186" s="390"/>
      <c r="IC186" s="390"/>
      <c r="ID186" s="390"/>
      <c r="IE186" s="390"/>
      <c r="IF186" s="390"/>
      <c r="IG186" s="390"/>
      <c r="IH186" s="390"/>
      <c r="II186" s="390"/>
      <c r="IJ186" s="390"/>
      <c r="IK186" s="390"/>
      <c r="IL186" s="390"/>
      <c r="IM186" s="390"/>
      <c r="IN186" s="390"/>
    </row>
    <row r="187" spans="1:248" s="387" customFormat="1" ht="14.25">
      <c r="A187" s="1013"/>
      <c r="B187" s="987"/>
      <c r="C187" s="988"/>
      <c r="D187" s="1017"/>
      <c r="E187" s="1005"/>
      <c r="F187" s="1016"/>
      <c r="G187" s="390"/>
      <c r="H187" s="390"/>
      <c r="I187" s="390"/>
      <c r="J187" s="390"/>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c r="AK187" s="390"/>
      <c r="AL187" s="390"/>
      <c r="AM187" s="390"/>
      <c r="AN187" s="390"/>
      <c r="AO187" s="390"/>
      <c r="AP187" s="390"/>
      <c r="AQ187" s="390"/>
      <c r="AR187" s="390"/>
      <c r="AS187" s="390"/>
      <c r="AT187" s="390"/>
      <c r="AU187" s="390"/>
      <c r="AV187" s="390"/>
      <c r="AW187" s="390"/>
      <c r="AX187" s="390"/>
      <c r="AY187" s="390"/>
      <c r="AZ187" s="390"/>
      <c r="BA187" s="390"/>
      <c r="BB187" s="390"/>
      <c r="BC187" s="390"/>
      <c r="BD187" s="390"/>
      <c r="BE187" s="390"/>
      <c r="BF187" s="390"/>
      <c r="BG187" s="390"/>
      <c r="BH187" s="390"/>
      <c r="BI187" s="390"/>
      <c r="BJ187" s="390"/>
      <c r="BK187" s="390"/>
      <c r="BL187" s="390"/>
      <c r="BM187" s="390"/>
      <c r="BN187" s="390"/>
      <c r="BO187" s="390"/>
      <c r="BP187" s="390"/>
      <c r="BQ187" s="390"/>
      <c r="BR187" s="390"/>
      <c r="BS187" s="390"/>
      <c r="BT187" s="390"/>
      <c r="BU187" s="390"/>
      <c r="BV187" s="390"/>
      <c r="BW187" s="390"/>
      <c r="BX187" s="390"/>
      <c r="BY187" s="390"/>
      <c r="BZ187" s="390"/>
      <c r="CA187" s="390"/>
      <c r="CB187" s="390"/>
      <c r="CC187" s="390"/>
      <c r="CD187" s="390"/>
      <c r="CE187" s="390"/>
      <c r="CF187" s="390"/>
      <c r="CG187" s="390"/>
      <c r="CH187" s="390"/>
      <c r="CI187" s="390"/>
      <c r="CJ187" s="390"/>
      <c r="CK187" s="390"/>
      <c r="CL187" s="390"/>
      <c r="CM187" s="390"/>
      <c r="CN187" s="390"/>
      <c r="CO187" s="390"/>
      <c r="CP187" s="390"/>
      <c r="CQ187" s="390"/>
      <c r="CR187" s="390"/>
      <c r="CS187" s="390"/>
      <c r="CT187" s="390"/>
      <c r="CU187" s="390"/>
      <c r="CV187" s="390"/>
      <c r="CW187" s="390"/>
      <c r="CX187" s="390"/>
      <c r="CY187" s="390"/>
      <c r="CZ187" s="390"/>
      <c r="DA187" s="390"/>
      <c r="DB187" s="390"/>
      <c r="DC187" s="390"/>
      <c r="DD187" s="390"/>
      <c r="DE187" s="390"/>
      <c r="DF187" s="390"/>
      <c r="DG187" s="390"/>
      <c r="DH187" s="390"/>
      <c r="DI187" s="390"/>
      <c r="DJ187" s="390"/>
      <c r="DK187" s="390"/>
      <c r="DL187" s="390"/>
      <c r="DM187" s="390"/>
      <c r="DN187" s="390"/>
      <c r="DO187" s="390"/>
      <c r="DP187" s="390"/>
      <c r="DQ187" s="390"/>
      <c r="DR187" s="390"/>
      <c r="DS187" s="390"/>
      <c r="DT187" s="390"/>
      <c r="DU187" s="390"/>
      <c r="DV187" s="390"/>
      <c r="DW187" s="390"/>
      <c r="DX187" s="390"/>
      <c r="DY187" s="390"/>
      <c r="DZ187" s="390"/>
      <c r="EA187" s="390"/>
      <c r="EB187" s="390"/>
      <c r="EC187" s="390"/>
      <c r="ED187" s="390"/>
      <c r="EE187" s="390"/>
      <c r="EF187" s="390"/>
      <c r="EG187" s="390"/>
      <c r="EH187" s="390"/>
      <c r="EI187" s="390"/>
      <c r="EJ187" s="390"/>
      <c r="EK187" s="390"/>
      <c r="EL187" s="390"/>
      <c r="EM187" s="390"/>
      <c r="EN187" s="390"/>
      <c r="EO187" s="390"/>
      <c r="EP187" s="390"/>
      <c r="EQ187" s="390"/>
      <c r="ER187" s="390"/>
      <c r="ES187" s="390"/>
      <c r="ET187" s="390"/>
      <c r="EU187" s="390"/>
      <c r="EV187" s="390"/>
      <c r="EW187" s="390"/>
      <c r="EX187" s="390"/>
      <c r="EY187" s="390"/>
      <c r="EZ187" s="390"/>
      <c r="FA187" s="390"/>
      <c r="FB187" s="390"/>
      <c r="FC187" s="390"/>
      <c r="FD187" s="390"/>
      <c r="FE187" s="390"/>
      <c r="FF187" s="390"/>
      <c r="FG187" s="390"/>
      <c r="FH187" s="390"/>
      <c r="FI187" s="390"/>
      <c r="FJ187" s="390"/>
      <c r="FK187" s="390"/>
      <c r="FL187" s="390"/>
      <c r="FM187" s="390"/>
      <c r="FN187" s="390"/>
      <c r="FO187" s="390"/>
      <c r="FP187" s="390"/>
      <c r="FQ187" s="390"/>
      <c r="FR187" s="390"/>
      <c r="FS187" s="390"/>
      <c r="FT187" s="390"/>
      <c r="FU187" s="390"/>
      <c r="FV187" s="390"/>
      <c r="FW187" s="390"/>
      <c r="FX187" s="390"/>
      <c r="FY187" s="390"/>
      <c r="FZ187" s="390"/>
      <c r="GA187" s="390"/>
      <c r="GB187" s="390"/>
      <c r="GC187" s="390"/>
      <c r="GD187" s="390"/>
      <c r="GE187" s="390"/>
      <c r="GF187" s="390"/>
      <c r="GG187" s="390"/>
      <c r="GH187" s="390"/>
      <c r="GI187" s="390"/>
      <c r="GJ187" s="390"/>
      <c r="GK187" s="390"/>
      <c r="GL187" s="390"/>
      <c r="GM187" s="390"/>
      <c r="GN187" s="390"/>
      <c r="GO187" s="390"/>
      <c r="GP187" s="390"/>
      <c r="GQ187" s="390"/>
      <c r="GR187" s="390"/>
      <c r="GS187" s="390"/>
      <c r="GT187" s="390"/>
      <c r="GU187" s="390"/>
      <c r="GV187" s="390"/>
      <c r="GW187" s="390"/>
      <c r="GX187" s="390"/>
      <c r="GY187" s="390"/>
      <c r="GZ187" s="390"/>
      <c r="HA187" s="390"/>
      <c r="HB187" s="390"/>
      <c r="HC187" s="390"/>
      <c r="HD187" s="390"/>
      <c r="HE187" s="390"/>
      <c r="HF187" s="390"/>
      <c r="HG187" s="390"/>
      <c r="HH187" s="390"/>
      <c r="HI187" s="390"/>
      <c r="HJ187" s="390"/>
      <c r="HK187" s="390"/>
      <c r="HL187" s="390"/>
      <c r="HM187" s="390"/>
      <c r="HN187" s="390"/>
      <c r="HO187" s="390"/>
      <c r="HP187" s="390"/>
      <c r="HQ187" s="390"/>
      <c r="HR187" s="390"/>
      <c r="HS187" s="390"/>
      <c r="HT187" s="390"/>
      <c r="HU187" s="390"/>
      <c r="HV187" s="390"/>
      <c r="HW187" s="390"/>
      <c r="HX187" s="390"/>
      <c r="HY187" s="390"/>
      <c r="HZ187" s="390"/>
      <c r="IA187" s="390"/>
      <c r="IB187" s="390"/>
      <c r="IC187" s="390"/>
      <c r="ID187" s="390"/>
      <c r="IE187" s="390"/>
      <c r="IF187" s="390"/>
      <c r="IG187" s="390"/>
      <c r="IH187" s="390"/>
      <c r="II187" s="390"/>
      <c r="IJ187" s="390"/>
      <c r="IK187" s="390"/>
      <c r="IL187" s="390"/>
      <c r="IM187" s="390"/>
      <c r="IN187" s="390"/>
    </row>
    <row r="188" spans="1:248" s="387" customFormat="1" ht="57">
      <c r="A188" s="998" t="s">
        <v>602</v>
      </c>
      <c r="B188" s="1006" t="s">
        <v>1790</v>
      </c>
      <c r="C188" s="988"/>
      <c r="D188" s="1018"/>
      <c r="E188" s="1019"/>
      <c r="F188" s="1020"/>
      <c r="G188" s="391"/>
      <c r="H188" s="382"/>
      <c r="I188" s="382"/>
      <c r="J188" s="382"/>
      <c r="K188" s="382"/>
      <c r="L188" s="382"/>
      <c r="M188" s="382"/>
      <c r="N188" s="382"/>
      <c r="O188" s="382"/>
      <c r="P188" s="382"/>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2"/>
      <c r="BH188" s="382"/>
      <c r="BI188" s="382"/>
      <c r="BJ188" s="382"/>
      <c r="BK188" s="382"/>
      <c r="BL188" s="382"/>
      <c r="BM188" s="382"/>
      <c r="BN188" s="382"/>
      <c r="BO188" s="382"/>
      <c r="BP188" s="382"/>
      <c r="BQ188" s="382"/>
      <c r="BR188" s="382"/>
      <c r="BS188" s="382"/>
      <c r="BT188" s="382"/>
      <c r="BU188" s="382"/>
      <c r="BV188" s="382"/>
      <c r="BW188" s="382"/>
      <c r="BX188" s="382"/>
      <c r="BY188" s="382"/>
      <c r="BZ188" s="382"/>
      <c r="CA188" s="382"/>
      <c r="CB188" s="382"/>
      <c r="CC188" s="382"/>
      <c r="CD188" s="382"/>
      <c r="CE188" s="382"/>
      <c r="CF188" s="382"/>
      <c r="CG188" s="382"/>
      <c r="CH188" s="382"/>
      <c r="CI188" s="382"/>
      <c r="CJ188" s="382"/>
      <c r="CK188" s="382"/>
      <c r="CL188" s="382"/>
      <c r="CM188" s="382"/>
      <c r="CN188" s="382"/>
      <c r="CO188" s="382"/>
      <c r="CP188" s="382"/>
      <c r="CQ188" s="382"/>
      <c r="CR188" s="382"/>
      <c r="CS188" s="382"/>
      <c r="CT188" s="382"/>
      <c r="CU188" s="382"/>
      <c r="CV188" s="382"/>
      <c r="CW188" s="382"/>
      <c r="CX188" s="382"/>
      <c r="CY188" s="382"/>
      <c r="CZ188" s="382"/>
      <c r="DA188" s="382"/>
      <c r="DB188" s="382"/>
      <c r="DC188" s="382"/>
      <c r="DD188" s="382"/>
      <c r="DE188" s="382"/>
      <c r="DF188" s="382"/>
      <c r="DG188" s="382"/>
      <c r="DH188" s="382"/>
      <c r="DI188" s="382"/>
      <c r="DJ188" s="382"/>
      <c r="DK188" s="382"/>
      <c r="DL188" s="382"/>
      <c r="DM188" s="382"/>
      <c r="DN188" s="382"/>
      <c r="DO188" s="382"/>
      <c r="DP188" s="382"/>
      <c r="DQ188" s="382"/>
      <c r="DR188" s="382"/>
      <c r="DS188" s="382"/>
      <c r="DT188" s="382"/>
      <c r="DU188" s="382"/>
      <c r="DV188" s="382"/>
      <c r="DW188" s="382"/>
      <c r="DX188" s="382"/>
      <c r="DY188" s="382"/>
      <c r="DZ188" s="382"/>
      <c r="EA188" s="382"/>
      <c r="EB188" s="382"/>
      <c r="EC188" s="382"/>
      <c r="ED188" s="382"/>
      <c r="EE188" s="382"/>
      <c r="EF188" s="382"/>
      <c r="EG188" s="382"/>
      <c r="EH188" s="382"/>
      <c r="EI188" s="382"/>
      <c r="EJ188" s="382"/>
      <c r="EK188" s="382"/>
      <c r="EL188" s="382"/>
      <c r="EM188" s="382"/>
      <c r="EN188" s="382"/>
      <c r="EO188" s="382"/>
      <c r="EP188" s="382"/>
      <c r="EQ188" s="382"/>
      <c r="ER188" s="382"/>
      <c r="ES188" s="382"/>
      <c r="ET188" s="382"/>
      <c r="EU188" s="382"/>
      <c r="EV188" s="382"/>
      <c r="EW188" s="382"/>
      <c r="EX188" s="382"/>
      <c r="EY188" s="382"/>
      <c r="EZ188" s="382"/>
      <c r="FA188" s="382"/>
      <c r="FB188" s="382"/>
      <c r="FC188" s="382"/>
      <c r="FD188" s="382"/>
      <c r="FE188" s="382"/>
      <c r="FF188" s="382"/>
      <c r="FG188" s="382"/>
      <c r="FH188" s="382"/>
      <c r="FI188" s="382"/>
      <c r="FJ188" s="382"/>
      <c r="FK188" s="382"/>
      <c r="FL188" s="382"/>
      <c r="FM188" s="382"/>
      <c r="FN188" s="382"/>
      <c r="FO188" s="382"/>
      <c r="FP188" s="382"/>
      <c r="FQ188" s="382"/>
      <c r="FR188" s="382"/>
      <c r="FS188" s="382"/>
      <c r="FT188" s="382"/>
      <c r="FU188" s="382"/>
      <c r="FV188" s="382"/>
      <c r="FW188" s="382"/>
      <c r="FX188" s="382"/>
      <c r="FY188" s="382"/>
      <c r="FZ188" s="382"/>
      <c r="GA188" s="382"/>
      <c r="GB188" s="382"/>
      <c r="GC188" s="382"/>
      <c r="GD188" s="382"/>
      <c r="GE188" s="382"/>
      <c r="GF188" s="382"/>
      <c r="GG188" s="382"/>
      <c r="GH188" s="382"/>
      <c r="GI188" s="382"/>
      <c r="GJ188" s="382"/>
      <c r="GK188" s="382"/>
      <c r="GL188" s="382"/>
      <c r="GM188" s="382"/>
      <c r="GN188" s="382"/>
      <c r="GO188" s="382"/>
      <c r="GP188" s="382"/>
      <c r="GQ188" s="382"/>
      <c r="GR188" s="382"/>
      <c r="GS188" s="382"/>
      <c r="GT188" s="382"/>
      <c r="GU188" s="382"/>
      <c r="GV188" s="382"/>
      <c r="GW188" s="382"/>
      <c r="GX188" s="382"/>
      <c r="GY188" s="382"/>
      <c r="GZ188" s="382"/>
      <c r="HA188" s="382"/>
      <c r="HB188" s="382"/>
      <c r="HC188" s="382"/>
      <c r="HD188" s="382"/>
      <c r="HE188" s="382"/>
      <c r="HF188" s="382"/>
      <c r="HG188" s="382"/>
      <c r="HH188" s="382"/>
      <c r="HI188" s="382"/>
      <c r="HJ188" s="382"/>
      <c r="HK188" s="382"/>
      <c r="HL188" s="382"/>
      <c r="HM188" s="382"/>
      <c r="HN188" s="382"/>
      <c r="HO188" s="382"/>
      <c r="HP188" s="382"/>
      <c r="HQ188" s="382"/>
      <c r="HR188" s="382"/>
      <c r="HS188" s="382"/>
      <c r="HT188" s="382"/>
      <c r="HU188" s="382"/>
      <c r="HV188" s="382"/>
      <c r="HW188" s="382"/>
      <c r="HX188" s="382"/>
      <c r="HY188" s="382"/>
      <c r="HZ188" s="382"/>
      <c r="IA188" s="382"/>
      <c r="IB188" s="382"/>
      <c r="IC188" s="382"/>
      <c r="ID188" s="382"/>
      <c r="IE188" s="382"/>
      <c r="IF188" s="382"/>
      <c r="IG188" s="382"/>
      <c r="IH188" s="382"/>
      <c r="II188" s="382"/>
      <c r="IJ188" s="382"/>
      <c r="IK188" s="382"/>
      <c r="IL188" s="382"/>
      <c r="IM188" s="382"/>
      <c r="IN188" s="382"/>
    </row>
    <row r="189" spans="1:248" s="387" customFormat="1" ht="14.25">
      <c r="A189" s="998"/>
      <c r="B189" s="1006"/>
      <c r="C189" s="988"/>
      <c r="D189" s="1018"/>
      <c r="E189" s="1019"/>
      <c r="F189" s="1020"/>
      <c r="G189" s="391"/>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2"/>
      <c r="BN189" s="382"/>
      <c r="BO189" s="382"/>
      <c r="BP189" s="382"/>
      <c r="BQ189" s="382"/>
      <c r="BR189" s="382"/>
      <c r="BS189" s="382"/>
      <c r="BT189" s="382"/>
      <c r="BU189" s="382"/>
      <c r="BV189" s="382"/>
      <c r="BW189" s="382"/>
      <c r="BX189" s="382"/>
      <c r="BY189" s="382"/>
      <c r="BZ189" s="382"/>
      <c r="CA189" s="382"/>
      <c r="CB189" s="382"/>
      <c r="CC189" s="382"/>
      <c r="CD189" s="382"/>
      <c r="CE189" s="382"/>
      <c r="CF189" s="382"/>
      <c r="CG189" s="382"/>
      <c r="CH189" s="382"/>
      <c r="CI189" s="382"/>
      <c r="CJ189" s="382"/>
      <c r="CK189" s="382"/>
      <c r="CL189" s="382"/>
      <c r="CM189" s="382"/>
      <c r="CN189" s="382"/>
      <c r="CO189" s="382"/>
      <c r="CP189" s="382"/>
      <c r="CQ189" s="382"/>
      <c r="CR189" s="382"/>
      <c r="CS189" s="382"/>
      <c r="CT189" s="382"/>
      <c r="CU189" s="382"/>
      <c r="CV189" s="382"/>
      <c r="CW189" s="382"/>
      <c r="CX189" s="382"/>
      <c r="CY189" s="382"/>
      <c r="CZ189" s="382"/>
      <c r="DA189" s="382"/>
      <c r="DB189" s="382"/>
      <c r="DC189" s="382"/>
      <c r="DD189" s="382"/>
      <c r="DE189" s="382"/>
      <c r="DF189" s="382"/>
      <c r="DG189" s="382"/>
      <c r="DH189" s="382"/>
      <c r="DI189" s="382"/>
      <c r="DJ189" s="382"/>
      <c r="DK189" s="382"/>
      <c r="DL189" s="382"/>
      <c r="DM189" s="382"/>
      <c r="DN189" s="382"/>
      <c r="DO189" s="382"/>
      <c r="DP189" s="382"/>
      <c r="DQ189" s="382"/>
      <c r="DR189" s="382"/>
      <c r="DS189" s="382"/>
      <c r="DT189" s="382"/>
      <c r="DU189" s="382"/>
      <c r="DV189" s="382"/>
      <c r="DW189" s="382"/>
      <c r="DX189" s="382"/>
      <c r="DY189" s="382"/>
      <c r="DZ189" s="382"/>
      <c r="EA189" s="382"/>
      <c r="EB189" s="382"/>
      <c r="EC189" s="382"/>
      <c r="ED189" s="382"/>
      <c r="EE189" s="382"/>
      <c r="EF189" s="382"/>
      <c r="EG189" s="382"/>
      <c r="EH189" s="382"/>
      <c r="EI189" s="382"/>
      <c r="EJ189" s="382"/>
      <c r="EK189" s="382"/>
      <c r="EL189" s="382"/>
      <c r="EM189" s="382"/>
      <c r="EN189" s="382"/>
      <c r="EO189" s="382"/>
      <c r="EP189" s="382"/>
      <c r="EQ189" s="382"/>
      <c r="ER189" s="382"/>
      <c r="ES189" s="382"/>
      <c r="ET189" s="382"/>
      <c r="EU189" s="382"/>
      <c r="EV189" s="382"/>
      <c r="EW189" s="382"/>
      <c r="EX189" s="382"/>
      <c r="EY189" s="382"/>
      <c r="EZ189" s="382"/>
      <c r="FA189" s="382"/>
      <c r="FB189" s="382"/>
      <c r="FC189" s="382"/>
      <c r="FD189" s="382"/>
      <c r="FE189" s="382"/>
      <c r="FF189" s="382"/>
      <c r="FG189" s="382"/>
      <c r="FH189" s="382"/>
      <c r="FI189" s="382"/>
      <c r="FJ189" s="382"/>
      <c r="FK189" s="382"/>
      <c r="FL189" s="382"/>
      <c r="FM189" s="382"/>
      <c r="FN189" s="382"/>
      <c r="FO189" s="382"/>
      <c r="FP189" s="382"/>
      <c r="FQ189" s="382"/>
      <c r="FR189" s="382"/>
      <c r="FS189" s="382"/>
      <c r="FT189" s="382"/>
      <c r="FU189" s="382"/>
      <c r="FV189" s="382"/>
      <c r="FW189" s="382"/>
      <c r="FX189" s="382"/>
      <c r="FY189" s="382"/>
      <c r="FZ189" s="382"/>
      <c r="GA189" s="382"/>
      <c r="GB189" s="382"/>
      <c r="GC189" s="382"/>
      <c r="GD189" s="382"/>
      <c r="GE189" s="382"/>
      <c r="GF189" s="382"/>
      <c r="GG189" s="382"/>
      <c r="GH189" s="382"/>
      <c r="GI189" s="382"/>
      <c r="GJ189" s="382"/>
      <c r="GK189" s="382"/>
      <c r="GL189" s="382"/>
      <c r="GM189" s="382"/>
      <c r="GN189" s="382"/>
      <c r="GO189" s="382"/>
      <c r="GP189" s="382"/>
      <c r="GQ189" s="382"/>
      <c r="GR189" s="382"/>
      <c r="GS189" s="382"/>
      <c r="GT189" s="382"/>
      <c r="GU189" s="382"/>
      <c r="GV189" s="382"/>
      <c r="GW189" s="382"/>
      <c r="GX189" s="382"/>
      <c r="GY189" s="382"/>
      <c r="GZ189" s="382"/>
      <c r="HA189" s="382"/>
      <c r="HB189" s="382"/>
      <c r="HC189" s="382"/>
      <c r="HD189" s="382"/>
      <c r="HE189" s="382"/>
      <c r="HF189" s="382"/>
      <c r="HG189" s="382"/>
      <c r="HH189" s="382"/>
      <c r="HI189" s="382"/>
      <c r="HJ189" s="382"/>
      <c r="HK189" s="382"/>
      <c r="HL189" s="382"/>
      <c r="HM189" s="382"/>
      <c r="HN189" s="382"/>
      <c r="HO189" s="382"/>
      <c r="HP189" s="382"/>
      <c r="HQ189" s="382"/>
      <c r="HR189" s="382"/>
      <c r="HS189" s="382"/>
      <c r="HT189" s="382"/>
      <c r="HU189" s="382"/>
      <c r="HV189" s="382"/>
      <c r="HW189" s="382"/>
      <c r="HX189" s="382"/>
      <c r="HY189" s="382"/>
      <c r="HZ189" s="382"/>
      <c r="IA189" s="382"/>
      <c r="IB189" s="382"/>
      <c r="IC189" s="382"/>
      <c r="ID189" s="382"/>
      <c r="IE189" s="382"/>
      <c r="IF189" s="382"/>
      <c r="IG189" s="382"/>
      <c r="IH189" s="382"/>
      <c r="II189" s="382"/>
      <c r="IJ189" s="382"/>
      <c r="IK189" s="382"/>
      <c r="IL189" s="382"/>
      <c r="IM189" s="382"/>
      <c r="IN189" s="382"/>
    </row>
    <row r="190" spans="1:248" s="387" customFormat="1">
      <c r="A190" s="998"/>
      <c r="B190" s="1021" t="s">
        <v>887</v>
      </c>
      <c r="C190" s="988"/>
      <c r="D190" s="993"/>
      <c r="E190" s="993"/>
      <c r="F190" s="1016"/>
      <c r="G190" s="392"/>
    </row>
    <row r="191" spans="1:248" s="387" customFormat="1" ht="14.25">
      <c r="A191" s="986"/>
      <c r="B191" s="1022" t="s">
        <v>1791</v>
      </c>
      <c r="C191" s="1014" t="s">
        <v>68</v>
      </c>
      <c r="D191" s="1023">
        <v>32</v>
      </c>
      <c r="E191" s="1005"/>
      <c r="F191" s="1020">
        <f>$E191*D191</f>
        <v>0</v>
      </c>
      <c r="G191" s="391"/>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2"/>
      <c r="BN191" s="382"/>
      <c r="BO191" s="382"/>
      <c r="BP191" s="382"/>
      <c r="BQ191" s="382"/>
      <c r="BR191" s="382"/>
      <c r="BS191" s="382"/>
      <c r="BT191" s="382"/>
      <c r="BU191" s="382"/>
      <c r="BV191" s="382"/>
      <c r="BW191" s="382"/>
      <c r="BX191" s="382"/>
      <c r="BY191" s="382"/>
      <c r="BZ191" s="382"/>
      <c r="CA191" s="382"/>
      <c r="CB191" s="382"/>
      <c r="CC191" s="382"/>
      <c r="CD191" s="382"/>
      <c r="CE191" s="382"/>
      <c r="CF191" s="382"/>
      <c r="CG191" s="382"/>
      <c r="CH191" s="382"/>
      <c r="CI191" s="382"/>
      <c r="CJ191" s="382"/>
      <c r="CK191" s="382"/>
      <c r="CL191" s="382"/>
      <c r="CM191" s="382"/>
      <c r="CN191" s="382"/>
      <c r="CO191" s="382"/>
      <c r="CP191" s="382"/>
      <c r="CQ191" s="382"/>
      <c r="CR191" s="382"/>
      <c r="CS191" s="382"/>
      <c r="CT191" s="382"/>
      <c r="CU191" s="382"/>
      <c r="CV191" s="382"/>
      <c r="CW191" s="382"/>
      <c r="CX191" s="382"/>
      <c r="CY191" s="382"/>
      <c r="CZ191" s="382"/>
      <c r="DA191" s="382"/>
      <c r="DB191" s="382"/>
      <c r="DC191" s="382"/>
      <c r="DD191" s="382"/>
      <c r="DE191" s="382"/>
      <c r="DF191" s="382"/>
      <c r="DG191" s="382"/>
      <c r="DH191" s="382"/>
      <c r="DI191" s="382"/>
      <c r="DJ191" s="382"/>
      <c r="DK191" s="382"/>
      <c r="DL191" s="382"/>
      <c r="DM191" s="382"/>
      <c r="DN191" s="382"/>
      <c r="DO191" s="382"/>
      <c r="DP191" s="382"/>
      <c r="DQ191" s="382"/>
      <c r="DR191" s="382"/>
      <c r="DS191" s="382"/>
      <c r="DT191" s="382"/>
      <c r="DU191" s="382"/>
      <c r="DV191" s="382"/>
      <c r="DW191" s="382"/>
      <c r="DX191" s="382"/>
      <c r="DY191" s="382"/>
      <c r="DZ191" s="382"/>
      <c r="EA191" s="382"/>
      <c r="EB191" s="382"/>
      <c r="EC191" s="382"/>
      <c r="ED191" s="382"/>
      <c r="EE191" s="382"/>
      <c r="EF191" s="382"/>
      <c r="EG191" s="382"/>
      <c r="EH191" s="382"/>
      <c r="EI191" s="382"/>
      <c r="EJ191" s="382"/>
      <c r="EK191" s="382"/>
      <c r="EL191" s="382"/>
      <c r="EM191" s="382"/>
      <c r="EN191" s="382"/>
      <c r="EO191" s="382"/>
      <c r="EP191" s="382"/>
      <c r="EQ191" s="382"/>
      <c r="ER191" s="382"/>
      <c r="ES191" s="382"/>
      <c r="ET191" s="382"/>
      <c r="EU191" s="382"/>
      <c r="EV191" s="382"/>
      <c r="EW191" s="382"/>
      <c r="EX191" s="382"/>
      <c r="EY191" s="382"/>
      <c r="EZ191" s="382"/>
      <c r="FA191" s="382"/>
      <c r="FB191" s="382"/>
      <c r="FC191" s="382"/>
      <c r="FD191" s="382"/>
      <c r="FE191" s="382"/>
      <c r="FF191" s="382"/>
      <c r="FG191" s="382"/>
      <c r="FH191" s="382"/>
      <c r="FI191" s="382"/>
      <c r="FJ191" s="382"/>
      <c r="FK191" s="382"/>
      <c r="FL191" s="382"/>
      <c r="FM191" s="382"/>
      <c r="FN191" s="382"/>
      <c r="FO191" s="382"/>
      <c r="FP191" s="382"/>
      <c r="FQ191" s="382"/>
      <c r="FR191" s="382"/>
      <c r="FS191" s="382"/>
      <c r="FT191" s="382"/>
      <c r="FU191" s="382"/>
      <c r="FV191" s="382"/>
      <c r="FW191" s="382"/>
      <c r="FX191" s="382"/>
      <c r="FY191" s="382"/>
      <c r="FZ191" s="382"/>
      <c r="GA191" s="382"/>
      <c r="GB191" s="382"/>
      <c r="GC191" s="382"/>
      <c r="GD191" s="382"/>
      <c r="GE191" s="382"/>
      <c r="GF191" s="382"/>
      <c r="GG191" s="382"/>
      <c r="GH191" s="382"/>
      <c r="GI191" s="382"/>
      <c r="GJ191" s="382"/>
      <c r="GK191" s="382"/>
      <c r="GL191" s="382"/>
      <c r="GM191" s="382"/>
      <c r="GN191" s="382"/>
      <c r="GO191" s="382"/>
      <c r="GP191" s="382"/>
      <c r="GQ191" s="382"/>
      <c r="GR191" s="382"/>
      <c r="GS191" s="382"/>
      <c r="GT191" s="382"/>
      <c r="GU191" s="382"/>
      <c r="GV191" s="382"/>
      <c r="GW191" s="382"/>
      <c r="GX191" s="382"/>
      <c r="GY191" s="382"/>
      <c r="GZ191" s="382"/>
      <c r="HA191" s="382"/>
      <c r="HB191" s="382"/>
      <c r="HC191" s="382"/>
      <c r="HD191" s="382"/>
      <c r="HE191" s="382"/>
      <c r="HF191" s="382"/>
      <c r="HG191" s="382"/>
      <c r="HH191" s="382"/>
      <c r="HI191" s="382"/>
      <c r="HJ191" s="382"/>
      <c r="HK191" s="382"/>
      <c r="HL191" s="382"/>
      <c r="HM191" s="382"/>
      <c r="HN191" s="382"/>
      <c r="HO191" s="382"/>
      <c r="HP191" s="382"/>
      <c r="HQ191" s="382"/>
      <c r="HR191" s="382"/>
      <c r="HS191" s="382"/>
      <c r="HT191" s="382"/>
      <c r="HU191" s="382"/>
      <c r="HV191" s="382"/>
      <c r="HW191" s="382"/>
      <c r="HX191" s="382"/>
      <c r="HY191" s="382"/>
      <c r="HZ191" s="382"/>
      <c r="IA191" s="382"/>
      <c r="IB191" s="382"/>
      <c r="IC191" s="382"/>
      <c r="ID191" s="382"/>
      <c r="IE191" s="382"/>
      <c r="IF191" s="382"/>
      <c r="IG191" s="382"/>
      <c r="IH191" s="382"/>
      <c r="II191" s="382"/>
      <c r="IJ191" s="382"/>
      <c r="IK191" s="382"/>
      <c r="IL191" s="382"/>
      <c r="IM191" s="382"/>
      <c r="IN191" s="382"/>
    </row>
    <row r="192" spans="1:248" s="387" customFormat="1" ht="14.25">
      <c r="A192" s="986"/>
      <c r="B192" s="1024"/>
      <c r="C192" s="1014"/>
      <c r="D192" s="993"/>
      <c r="E192" s="1025"/>
      <c r="F192" s="1020"/>
    </row>
    <row r="193" spans="1:7" s="479" customFormat="1" ht="71.25">
      <c r="A193" s="998" t="s">
        <v>603</v>
      </c>
      <c r="B193" s="1022" t="s">
        <v>1792</v>
      </c>
      <c r="C193" s="988" t="s">
        <v>387</v>
      </c>
      <c r="D193" s="988">
        <v>1</v>
      </c>
      <c r="E193" s="1020"/>
      <c r="F193" s="1020">
        <f>$E193*D193</f>
        <v>0</v>
      </c>
    </row>
    <row r="194" spans="1:7" s="387" customFormat="1" ht="14.25">
      <c r="A194" s="998"/>
      <c r="B194" s="1022"/>
      <c r="C194" s="988"/>
      <c r="D194" s="988"/>
      <c r="E194" s="1020"/>
      <c r="F194" s="1020"/>
    </row>
    <row r="195" spans="1:7" s="479" customFormat="1" ht="57">
      <c r="A195" s="998" t="s">
        <v>604</v>
      </c>
      <c r="B195" s="1022" t="s">
        <v>1793</v>
      </c>
      <c r="C195" s="988" t="s">
        <v>387</v>
      </c>
      <c r="D195" s="988">
        <v>1</v>
      </c>
      <c r="E195" s="1020"/>
      <c r="F195" s="1020">
        <f>$E195*D195</f>
        <v>0</v>
      </c>
    </row>
    <row r="196" spans="1:7" s="384" customFormat="1">
      <c r="A196" s="998"/>
      <c r="B196" s="962"/>
      <c r="C196" s="978"/>
      <c r="D196" s="978"/>
      <c r="E196" s="979"/>
      <c r="F196" s="979"/>
    </row>
    <row r="197" spans="1:7" s="384" customFormat="1">
      <c r="A197" s="976"/>
      <c r="B197" s="1026" t="s">
        <v>1794</v>
      </c>
      <c r="C197" s="997"/>
      <c r="D197" s="994"/>
      <c r="E197" s="974"/>
      <c r="F197" s="979"/>
    </row>
    <row r="198" spans="1:7" s="384" customFormat="1">
      <c r="A198" s="998"/>
      <c r="B198" s="962"/>
      <c r="C198" s="978"/>
      <c r="D198" s="978"/>
      <c r="E198" s="979"/>
      <c r="F198" s="979"/>
    </row>
    <row r="199" spans="1:7" s="372" customFormat="1" ht="28.5">
      <c r="A199" s="1027" t="s">
        <v>801</v>
      </c>
      <c r="B199" s="980" t="s">
        <v>1795</v>
      </c>
      <c r="C199" s="997"/>
      <c r="D199" s="1004"/>
      <c r="E199" s="958"/>
      <c r="F199" s="985"/>
    </row>
    <row r="200" spans="1:7" s="372" customFormat="1">
      <c r="A200" s="1027"/>
      <c r="B200" s="980"/>
      <c r="C200" s="997"/>
      <c r="D200" s="1004"/>
      <c r="E200" s="958"/>
      <c r="F200" s="985"/>
    </row>
    <row r="201" spans="1:7" s="372" customFormat="1" ht="57">
      <c r="A201" s="1027"/>
      <c r="B201" s="980" t="s">
        <v>1796</v>
      </c>
      <c r="C201" s="997"/>
      <c r="D201" s="1004"/>
      <c r="E201" s="958"/>
      <c r="F201" s="985"/>
    </row>
    <row r="202" spans="1:7" s="372" customFormat="1">
      <c r="A202" s="1027"/>
      <c r="B202" s="980"/>
      <c r="C202" s="997"/>
      <c r="D202" s="1004"/>
      <c r="E202" s="958"/>
      <c r="F202" s="985"/>
    </row>
    <row r="203" spans="1:7" s="372" customFormat="1">
      <c r="A203" s="1027"/>
      <c r="B203" s="980" t="s">
        <v>1797</v>
      </c>
      <c r="C203" s="997"/>
      <c r="D203" s="1004"/>
      <c r="E203" s="958"/>
      <c r="F203" s="985"/>
    </row>
    <row r="204" spans="1:7" s="382" customFormat="1" ht="14.25">
      <c r="A204" s="986"/>
      <c r="B204" s="987" t="s">
        <v>1704</v>
      </c>
      <c r="C204" s="988"/>
      <c r="D204" s="989"/>
      <c r="E204" s="985"/>
      <c r="F204" s="990"/>
    </row>
    <row r="205" spans="1:7" s="372" customFormat="1">
      <c r="A205" s="1027"/>
      <c r="B205" s="980"/>
      <c r="C205" s="997"/>
      <c r="D205" s="1004"/>
      <c r="E205" s="958"/>
      <c r="F205" s="985"/>
    </row>
    <row r="206" spans="1:7" s="387" customFormat="1">
      <c r="A206" s="998"/>
      <c r="B206" s="1021" t="s">
        <v>887</v>
      </c>
      <c r="C206" s="988"/>
      <c r="D206" s="993"/>
      <c r="E206" s="993"/>
      <c r="F206" s="1016"/>
      <c r="G206" s="392"/>
    </row>
    <row r="207" spans="1:7" s="384" customFormat="1">
      <c r="A207" s="998"/>
      <c r="B207" s="962" t="s">
        <v>1798</v>
      </c>
      <c r="C207" s="988" t="s">
        <v>725</v>
      </c>
      <c r="D207" s="988">
        <v>2</v>
      </c>
      <c r="E207" s="1020"/>
      <c r="F207" s="1020">
        <f>$E207*D207</f>
        <v>0</v>
      </c>
    </row>
    <row r="208" spans="1:7" s="384" customFormat="1">
      <c r="A208" s="998"/>
      <c r="B208" s="962" t="s">
        <v>1799</v>
      </c>
      <c r="C208" s="988" t="s">
        <v>725</v>
      </c>
      <c r="D208" s="988">
        <v>5</v>
      </c>
      <c r="E208" s="1020"/>
      <c r="F208" s="1020">
        <f>$E208*D208</f>
        <v>0</v>
      </c>
    </row>
    <row r="209" spans="1:7" s="384" customFormat="1">
      <c r="A209" s="998"/>
      <c r="B209" s="962"/>
      <c r="C209" s="978"/>
      <c r="D209" s="978"/>
      <c r="E209" s="979"/>
      <c r="F209" s="979"/>
    </row>
    <row r="210" spans="1:7" s="384" customFormat="1">
      <c r="A210" s="998"/>
      <c r="B210" s="992" t="s">
        <v>1800</v>
      </c>
      <c r="C210" s="978"/>
      <c r="D210" s="978"/>
      <c r="E210" s="979"/>
      <c r="F210" s="979"/>
    </row>
    <row r="211" spans="1:7" s="384" customFormat="1">
      <c r="A211" s="998"/>
      <c r="B211" s="962"/>
      <c r="C211" s="978"/>
      <c r="D211" s="978"/>
      <c r="E211" s="979"/>
      <c r="F211" s="979"/>
    </row>
    <row r="212" spans="1:7" s="384" customFormat="1" ht="142.5">
      <c r="A212" s="1027" t="s">
        <v>605</v>
      </c>
      <c r="B212" s="1028" t="s">
        <v>1801</v>
      </c>
      <c r="C212" s="978"/>
      <c r="D212" s="978"/>
      <c r="E212" s="979"/>
      <c r="F212" s="979"/>
    </row>
    <row r="213" spans="1:7" s="384" customFormat="1">
      <c r="A213" s="998"/>
      <c r="B213" s="962"/>
      <c r="C213" s="978"/>
      <c r="D213" s="978"/>
      <c r="E213" s="979"/>
      <c r="F213" s="979"/>
    </row>
    <row r="214" spans="1:7" s="372" customFormat="1">
      <c r="A214" s="1027"/>
      <c r="B214" s="980" t="s">
        <v>1802</v>
      </c>
      <c r="C214" s="997"/>
      <c r="D214" s="1004"/>
      <c r="E214" s="958"/>
      <c r="F214" s="985"/>
    </row>
    <row r="215" spans="1:7" s="382" customFormat="1" ht="14.25">
      <c r="A215" s="986"/>
      <c r="B215" s="987" t="s">
        <v>1704</v>
      </c>
      <c r="C215" s="988"/>
      <c r="D215" s="989"/>
      <c r="E215" s="985"/>
      <c r="F215" s="990"/>
    </row>
    <row r="216" spans="1:7" s="384" customFormat="1">
      <c r="A216" s="998"/>
      <c r="B216" s="962"/>
      <c r="C216" s="978"/>
      <c r="D216" s="978"/>
      <c r="E216" s="979"/>
      <c r="F216" s="979"/>
    </row>
    <row r="217" spans="1:7" s="387" customFormat="1">
      <c r="A217" s="998"/>
      <c r="B217" s="1021" t="s">
        <v>887</v>
      </c>
      <c r="C217" s="988"/>
      <c r="D217" s="993"/>
      <c r="E217" s="993"/>
      <c r="F217" s="1016"/>
      <c r="G217" s="392"/>
    </row>
    <row r="218" spans="1:7" s="384" customFormat="1" ht="199.5">
      <c r="A218" s="998"/>
      <c r="B218" s="1029" t="s">
        <v>1803</v>
      </c>
      <c r="C218" s="978"/>
      <c r="D218" s="978"/>
      <c r="E218" s="979"/>
      <c r="F218" s="979"/>
    </row>
    <row r="219" spans="1:7" s="478" customFormat="1" ht="71.25">
      <c r="A219" s="998"/>
      <c r="B219" s="1029" t="s">
        <v>1804</v>
      </c>
      <c r="C219" s="988" t="s">
        <v>387</v>
      </c>
      <c r="D219" s="988">
        <v>1</v>
      </c>
      <c r="E219" s="1020"/>
      <c r="F219" s="1020">
        <f>$E219*D219</f>
        <v>0</v>
      </c>
    </row>
    <row r="220" spans="1:7" s="384" customFormat="1">
      <c r="A220" s="998"/>
      <c r="B220" s="962"/>
      <c r="C220" s="978"/>
      <c r="D220" s="978"/>
      <c r="E220" s="979"/>
      <c r="F220" s="979"/>
    </row>
    <row r="221" spans="1:7" s="384" customFormat="1" ht="99.75">
      <c r="A221" s="1027" t="s">
        <v>606</v>
      </c>
      <c r="B221" s="1030" t="s">
        <v>1805</v>
      </c>
      <c r="C221" s="978"/>
      <c r="D221" s="978"/>
      <c r="E221" s="979"/>
      <c r="F221" s="979"/>
    </row>
    <row r="222" spans="1:7" s="384" customFormat="1">
      <c r="A222" s="998"/>
      <c r="B222" s="962"/>
      <c r="C222" s="978"/>
      <c r="D222" s="978"/>
      <c r="E222" s="979"/>
      <c r="F222" s="979"/>
    </row>
    <row r="223" spans="1:7" s="372" customFormat="1">
      <c r="A223" s="1027"/>
      <c r="B223" s="980" t="s">
        <v>1806</v>
      </c>
      <c r="C223" s="997"/>
      <c r="D223" s="1004"/>
      <c r="E223" s="958"/>
      <c r="F223" s="985"/>
    </row>
    <row r="224" spans="1:7" s="382" customFormat="1" ht="14.25">
      <c r="A224" s="986"/>
      <c r="B224" s="987" t="s">
        <v>1704</v>
      </c>
      <c r="C224" s="988"/>
      <c r="D224" s="989"/>
      <c r="E224" s="985"/>
      <c r="F224" s="990"/>
    </row>
    <row r="225" spans="1:7" s="384" customFormat="1">
      <c r="A225" s="998"/>
      <c r="B225" s="962"/>
      <c r="C225" s="978"/>
      <c r="D225" s="978"/>
      <c r="E225" s="979"/>
      <c r="F225" s="979"/>
    </row>
    <row r="226" spans="1:7" s="387" customFormat="1">
      <c r="A226" s="998"/>
      <c r="B226" s="1021" t="s">
        <v>887</v>
      </c>
      <c r="C226" s="988"/>
      <c r="D226" s="993"/>
      <c r="E226" s="993"/>
      <c r="F226" s="1016"/>
      <c r="G226" s="392"/>
    </row>
    <row r="227" spans="1:7" s="384" customFormat="1" ht="99.75">
      <c r="A227" s="998"/>
      <c r="B227" s="1030" t="s">
        <v>1807</v>
      </c>
      <c r="C227" s="988" t="s">
        <v>387</v>
      </c>
      <c r="D227" s="988">
        <v>1</v>
      </c>
      <c r="E227" s="1020"/>
      <c r="F227" s="1020">
        <f>$E227*D227</f>
        <v>0</v>
      </c>
    </row>
    <row r="228" spans="1:7" s="384" customFormat="1">
      <c r="A228" s="998"/>
      <c r="B228" s="1031"/>
      <c r="C228" s="988"/>
      <c r="D228" s="988"/>
      <c r="E228" s="1020"/>
      <c r="F228" s="1020"/>
    </row>
    <row r="229" spans="1:7" s="384" customFormat="1">
      <c r="A229" s="1027" t="s">
        <v>607</v>
      </c>
      <c r="B229" s="1030" t="s">
        <v>1808</v>
      </c>
      <c r="C229" s="978"/>
      <c r="D229" s="978"/>
      <c r="E229" s="979"/>
      <c r="F229" s="979"/>
    </row>
    <row r="230" spans="1:7" s="384" customFormat="1">
      <c r="A230" s="998"/>
      <c r="B230" s="962"/>
      <c r="C230" s="978"/>
      <c r="D230" s="978"/>
      <c r="E230" s="979"/>
      <c r="F230" s="979"/>
    </row>
    <row r="231" spans="1:7" s="372" customFormat="1">
      <c r="A231" s="1027"/>
      <c r="B231" s="980" t="s">
        <v>1809</v>
      </c>
      <c r="C231" s="997"/>
      <c r="D231" s="1004"/>
      <c r="E231" s="958"/>
      <c r="F231" s="985"/>
    </row>
    <row r="232" spans="1:7" s="382" customFormat="1" ht="14.25">
      <c r="A232" s="986"/>
      <c r="B232" s="987" t="s">
        <v>1704</v>
      </c>
      <c r="C232" s="988"/>
      <c r="D232" s="989"/>
      <c r="E232" s="985"/>
      <c r="F232" s="990"/>
    </row>
    <row r="233" spans="1:7" s="384" customFormat="1">
      <c r="A233" s="998"/>
      <c r="B233" s="962"/>
      <c r="C233" s="978"/>
      <c r="D233" s="978"/>
      <c r="E233" s="979"/>
      <c r="F233" s="979"/>
    </row>
    <row r="234" spans="1:7" s="387" customFormat="1">
      <c r="A234" s="998"/>
      <c r="B234" s="1021" t="s">
        <v>887</v>
      </c>
      <c r="C234" s="988"/>
      <c r="D234" s="993"/>
      <c r="E234" s="993"/>
      <c r="F234" s="1016"/>
      <c r="G234" s="392"/>
    </row>
    <row r="235" spans="1:7" s="478" customFormat="1" ht="114">
      <c r="A235" s="998"/>
      <c r="B235" s="962" t="s">
        <v>1810</v>
      </c>
      <c r="C235" s="988" t="s">
        <v>387</v>
      </c>
      <c r="D235" s="988">
        <v>1</v>
      </c>
      <c r="E235" s="1020"/>
      <c r="F235" s="1020">
        <f>$E235*D235</f>
        <v>0</v>
      </c>
    </row>
    <row r="236" spans="1:7" s="384" customFormat="1">
      <c r="A236" s="998"/>
      <c r="B236" s="962"/>
      <c r="C236" s="978"/>
      <c r="D236" s="978"/>
      <c r="E236" s="979"/>
      <c r="F236" s="979"/>
    </row>
    <row r="237" spans="1:7" s="384" customFormat="1">
      <c r="A237" s="1027" t="s">
        <v>608</v>
      </c>
      <c r="B237" s="1030" t="s">
        <v>1811</v>
      </c>
      <c r="C237" s="978"/>
      <c r="D237" s="978"/>
      <c r="E237" s="979"/>
      <c r="F237" s="979"/>
    </row>
    <row r="238" spans="1:7" s="384" customFormat="1">
      <c r="A238" s="998"/>
      <c r="B238" s="962"/>
      <c r="C238" s="978"/>
      <c r="D238" s="978"/>
      <c r="E238" s="979"/>
      <c r="F238" s="979"/>
    </row>
    <row r="239" spans="1:7" s="372" customFormat="1">
      <c r="A239" s="1027"/>
      <c r="B239" s="980" t="s">
        <v>1812</v>
      </c>
      <c r="C239" s="997"/>
      <c r="D239" s="1004"/>
      <c r="E239" s="958"/>
      <c r="F239" s="985"/>
    </row>
    <row r="240" spans="1:7" s="382" customFormat="1" ht="14.25">
      <c r="A240" s="986"/>
      <c r="B240" s="987" t="s">
        <v>1704</v>
      </c>
      <c r="C240" s="988"/>
      <c r="D240" s="989"/>
      <c r="E240" s="985"/>
      <c r="F240" s="990"/>
    </row>
    <row r="241" spans="1:7" s="384" customFormat="1">
      <c r="A241" s="998"/>
      <c r="B241" s="962"/>
      <c r="C241" s="978"/>
      <c r="D241" s="978"/>
      <c r="E241" s="979"/>
      <c r="F241" s="979"/>
    </row>
    <row r="242" spans="1:7" s="387" customFormat="1">
      <c r="A242" s="998"/>
      <c r="B242" s="1021" t="s">
        <v>887</v>
      </c>
      <c r="C242" s="988"/>
      <c r="D242" s="993"/>
      <c r="E242" s="993"/>
      <c r="F242" s="1016"/>
      <c r="G242" s="392"/>
    </row>
    <row r="243" spans="1:7" s="384" customFormat="1" ht="42.75">
      <c r="A243" s="998"/>
      <c r="B243" s="962" t="s">
        <v>1813</v>
      </c>
      <c r="C243" s="988" t="s">
        <v>725</v>
      </c>
      <c r="D243" s="988">
        <v>1</v>
      </c>
      <c r="E243" s="1020"/>
      <c r="F243" s="1020">
        <f>$E243*D243</f>
        <v>0</v>
      </c>
    </row>
    <row r="244" spans="1:7" s="384" customFormat="1">
      <c r="A244" s="998"/>
      <c r="B244" s="962"/>
      <c r="C244" s="978"/>
      <c r="D244" s="978"/>
      <c r="E244" s="979"/>
      <c r="F244" s="979"/>
    </row>
    <row r="245" spans="1:7" s="384" customFormat="1" ht="156.75">
      <c r="A245" s="1027" t="s">
        <v>609</v>
      </c>
      <c r="B245" s="962" t="s">
        <v>1814</v>
      </c>
      <c r="C245" s="978"/>
      <c r="D245" s="978"/>
      <c r="E245" s="979"/>
      <c r="F245" s="979"/>
    </row>
    <row r="246" spans="1:7" s="372" customFormat="1">
      <c r="A246" s="1027"/>
      <c r="B246" s="980" t="s">
        <v>1815</v>
      </c>
      <c r="C246" s="997"/>
      <c r="D246" s="1004"/>
      <c r="E246" s="958"/>
      <c r="F246" s="985"/>
    </row>
    <row r="247" spans="1:7" s="382" customFormat="1" ht="14.25">
      <c r="A247" s="986"/>
      <c r="B247" s="987" t="s">
        <v>1704</v>
      </c>
      <c r="C247" s="988"/>
      <c r="D247" s="989"/>
      <c r="E247" s="985"/>
      <c r="F247" s="990"/>
    </row>
    <row r="248" spans="1:7" s="384" customFormat="1">
      <c r="A248" s="998"/>
      <c r="B248" s="962"/>
      <c r="C248" s="978"/>
      <c r="D248" s="978"/>
      <c r="E248" s="979"/>
      <c r="F248" s="979"/>
    </row>
    <row r="249" spans="1:7" s="387" customFormat="1">
      <c r="A249" s="998"/>
      <c r="B249" s="1021" t="s">
        <v>887</v>
      </c>
      <c r="C249" s="988"/>
      <c r="D249" s="993"/>
      <c r="E249" s="993"/>
      <c r="F249" s="1016"/>
      <c r="G249" s="392"/>
    </row>
    <row r="250" spans="1:7" s="384" customFormat="1" ht="156.75">
      <c r="A250" s="976"/>
      <c r="B250" s="1032" t="s">
        <v>1816</v>
      </c>
      <c r="C250" s="997"/>
      <c r="D250" s="994"/>
      <c r="E250" s="974"/>
      <c r="F250" s="979"/>
    </row>
    <row r="251" spans="1:7" s="478" customFormat="1" ht="57">
      <c r="A251" s="976"/>
      <c r="B251" s="1030" t="s">
        <v>1817</v>
      </c>
      <c r="C251" s="988" t="s">
        <v>725</v>
      </c>
      <c r="D251" s="988">
        <v>1</v>
      </c>
      <c r="E251" s="1020"/>
      <c r="F251" s="1020">
        <f>$E251*D251</f>
        <v>0</v>
      </c>
    </row>
    <row r="252" spans="1:7" s="384" customFormat="1">
      <c r="A252" s="976"/>
      <c r="B252" s="996"/>
      <c r="C252" s="997"/>
      <c r="D252" s="994"/>
      <c r="E252" s="974"/>
      <c r="F252" s="979"/>
    </row>
    <row r="253" spans="1:7" s="384" customFormat="1" ht="35.25" customHeight="1">
      <c r="A253" s="1027" t="s">
        <v>610</v>
      </c>
      <c r="B253" s="962" t="s">
        <v>1818</v>
      </c>
      <c r="C253" s="978"/>
      <c r="D253" s="978"/>
      <c r="E253" s="979"/>
      <c r="F253" s="979"/>
    </row>
    <row r="254" spans="1:7" s="372" customFormat="1">
      <c r="A254" s="1027"/>
      <c r="B254" s="980" t="s">
        <v>1819</v>
      </c>
      <c r="C254" s="997"/>
      <c r="D254" s="1004"/>
      <c r="E254" s="958"/>
      <c r="F254" s="985"/>
    </row>
    <row r="255" spans="1:7" s="382" customFormat="1" ht="14.25">
      <c r="A255" s="986"/>
      <c r="B255" s="987" t="s">
        <v>1704</v>
      </c>
      <c r="C255" s="988"/>
      <c r="D255" s="989"/>
      <c r="E255" s="985"/>
      <c r="F255" s="990"/>
    </row>
    <row r="256" spans="1:7" s="384" customFormat="1">
      <c r="A256" s="998"/>
      <c r="B256" s="962"/>
      <c r="C256" s="978"/>
      <c r="D256" s="978"/>
      <c r="E256" s="979"/>
      <c r="F256" s="979"/>
    </row>
    <row r="257" spans="1:7" s="387" customFormat="1">
      <c r="A257" s="998"/>
      <c r="B257" s="1021" t="s">
        <v>887</v>
      </c>
      <c r="C257" s="988"/>
      <c r="D257" s="993"/>
      <c r="E257" s="993"/>
      <c r="F257" s="1016"/>
      <c r="G257" s="392"/>
    </row>
    <row r="258" spans="1:7" s="384" customFormat="1" ht="100.5">
      <c r="A258" s="976"/>
      <c r="B258" s="1033" t="s">
        <v>1820</v>
      </c>
      <c r="C258" s="988" t="s">
        <v>725</v>
      </c>
      <c r="D258" s="988">
        <v>1</v>
      </c>
      <c r="E258" s="1020"/>
      <c r="F258" s="1020">
        <f>$E258*D258</f>
        <v>0</v>
      </c>
    </row>
    <row r="259" spans="1:7" s="384" customFormat="1">
      <c r="A259" s="976"/>
      <c r="B259" s="996"/>
      <c r="C259" s="997"/>
      <c r="D259" s="994"/>
      <c r="E259" s="974"/>
      <c r="F259" s="979"/>
    </row>
    <row r="260" spans="1:7" s="384" customFormat="1" ht="28.5">
      <c r="A260" s="1027" t="s">
        <v>611</v>
      </c>
      <c r="B260" s="962" t="s">
        <v>1821</v>
      </c>
      <c r="C260" s="978"/>
      <c r="D260" s="978"/>
      <c r="E260" s="979"/>
      <c r="F260" s="979"/>
    </row>
    <row r="261" spans="1:7" s="384" customFormat="1">
      <c r="A261" s="1027"/>
      <c r="B261" s="962"/>
      <c r="C261" s="978"/>
      <c r="D261" s="978"/>
      <c r="E261" s="979"/>
      <c r="F261" s="979"/>
    </row>
    <row r="262" spans="1:7" s="372" customFormat="1">
      <c r="A262" s="1027"/>
      <c r="B262" s="980" t="s">
        <v>1822</v>
      </c>
      <c r="C262" s="997"/>
      <c r="D262" s="1004"/>
      <c r="E262" s="958"/>
      <c r="F262" s="985"/>
    </row>
    <row r="263" spans="1:7" s="382" customFormat="1" ht="14.25">
      <c r="A263" s="986"/>
      <c r="B263" s="987" t="s">
        <v>1704</v>
      </c>
      <c r="C263" s="988"/>
      <c r="D263" s="989"/>
      <c r="E263" s="985"/>
      <c r="F263" s="990"/>
    </row>
    <row r="264" spans="1:7" s="384" customFormat="1">
      <c r="A264" s="998"/>
      <c r="B264" s="962"/>
      <c r="C264" s="978"/>
      <c r="D264" s="978"/>
      <c r="E264" s="979"/>
      <c r="F264" s="979"/>
    </row>
    <row r="265" spans="1:7" s="387" customFormat="1">
      <c r="A265" s="998"/>
      <c r="B265" s="1021" t="s">
        <v>887</v>
      </c>
      <c r="C265" s="988"/>
      <c r="D265" s="993"/>
      <c r="E265" s="993"/>
      <c r="F265" s="1016"/>
      <c r="G265" s="392"/>
    </row>
    <row r="266" spans="1:7" s="384" customFormat="1" ht="200.25">
      <c r="A266" s="976"/>
      <c r="B266" s="1033" t="s">
        <v>1823</v>
      </c>
      <c r="C266" s="988" t="s">
        <v>725</v>
      </c>
      <c r="D266" s="988">
        <v>1</v>
      </c>
      <c r="E266" s="1020"/>
      <c r="F266" s="1020">
        <f>$E266*D266</f>
        <v>0</v>
      </c>
    </row>
    <row r="267" spans="1:7" s="384" customFormat="1">
      <c r="A267" s="976"/>
      <c r="B267" s="996"/>
      <c r="C267" s="997"/>
      <c r="D267" s="994"/>
      <c r="E267" s="974"/>
      <c r="F267" s="979"/>
    </row>
    <row r="268" spans="1:7" s="384" customFormat="1" ht="28.5">
      <c r="A268" s="1027" t="s">
        <v>612</v>
      </c>
      <c r="B268" s="962" t="s">
        <v>1824</v>
      </c>
      <c r="C268" s="978"/>
      <c r="D268" s="978"/>
      <c r="E268" s="979"/>
      <c r="F268" s="979"/>
    </row>
    <row r="269" spans="1:7" s="384" customFormat="1">
      <c r="A269" s="1027"/>
      <c r="B269" s="962"/>
      <c r="C269" s="978"/>
      <c r="D269" s="978"/>
      <c r="E269" s="979"/>
      <c r="F269" s="979"/>
    </row>
    <row r="270" spans="1:7" s="372" customFormat="1">
      <c r="A270" s="1027"/>
      <c r="B270" s="980" t="s">
        <v>1825</v>
      </c>
      <c r="C270" s="997"/>
      <c r="D270" s="1004"/>
      <c r="E270" s="958"/>
      <c r="F270" s="985"/>
    </row>
    <row r="271" spans="1:7" s="382" customFormat="1" ht="14.25">
      <c r="A271" s="986"/>
      <c r="B271" s="987" t="s">
        <v>1704</v>
      </c>
      <c r="C271" s="988"/>
      <c r="D271" s="989"/>
      <c r="E271" s="985"/>
      <c r="F271" s="990"/>
    </row>
    <row r="272" spans="1:7" s="384" customFormat="1">
      <c r="A272" s="998"/>
      <c r="B272" s="962"/>
      <c r="C272" s="978"/>
      <c r="D272" s="978"/>
      <c r="E272" s="979"/>
      <c r="F272" s="979"/>
    </row>
    <row r="273" spans="1:7" s="387" customFormat="1">
      <c r="A273" s="998"/>
      <c r="B273" s="1021" t="s">
        <v>887</v>
      </c>
      <c r="C273" s="988"/>
      <c r="D273" s="993"/>
      <c r="E273" s="993"/>
      <c r="F273" s="1016"/>
      <c r="G273" s="392"/>
    </row>
    <row r="274" spans="1:7" s="384" customFormat="1">
      <c r="A274" s="976"/>
      <c r="B274" s="1033" t="s">
        <v>1826</v>
      </c>
      <c r="C274" s="988" t="s">
        <v>725</v>
      </c>
      <c r="D274" s="988">
        <v>1</v>
      </c>
      <c r="E274" s="1020"/>
      <c r="F274" s="1020">
        <f>$E274*D274</f>
        <v>0</v>
      </c>
    </row>
    <row r="275" spans="1:7" s="384" customFormat="1">
      <c r="A275" s="976"/>
      <c r="B275" s="996"/>
      <c r="C275" s="997"/>
      <c r="D275" s="994"/>
      <c r="E275" s="974"/>
      <c r="F275" s="979"/>
    </row>
    <row r="276" spans="1:7" s="384" customFormat="1" ht="28.5">
      <c r="A276" s="1027" t="s">
        <v>613</v>
      </c>
      <c r="B276" s="962" t="s">
        <v>1827</v>
      </c>
      <c r="C276" s="978"/>
      <c r="D276" s="978"/>
      <c r="E276" s="979"/>
      <c r="F276" s="979"/>
    </row>
    <row r="277" spans="1:7" s="384" customFormat="1">
      <c r="A277" s="1027"/>
      <c r="B277" s="962"/>
      <c r="C277" s="978"/>
      <c r="D277" s="978"/>
      <c r="E277" s="979"/>
      <c r="F277" s="979"/>
    </row>
    <row r="278" spans="1:7" s="372" customFormat="1">
      <c r="A278" s="1027"/>
      <c r="B278" s="980" t="s">
        <v>1828</v>
      </c>
      <c r="C278" s="997"/>
      <c r="D278" s="1004"/>
      <c r="E278" s="958"/>
      <c r="F278" s="985"/>
    </row>
    <row r="279" spans="1:7" s="382" customFormat="1" ht="14.25">
      <c r="A279" s="986"/>
      <c r="B279" s="987" t="s">
        <v>1704</v>
      </c>
      <c r="C279" s="988"/>
      <c r="D279" s="989"/>
      <c r="E279" s="985"/>
      <c r="F279" s="990"/>
    </row>
    <row r="280" spans="1:7" s="384" customFormat="1">
      <c r="A280" s="998"/>
      <c r="B280" s="962"/>
      <c r="C280" s="978"/>
      <c r="D280" s="978"/>
      <c r="E280" s="979"/>
      <c r="F280" s="979"/>
    </row>
    <row r="281" spans="1:7" s="387" customFormat="1">
      <c r="A281" s="998"/>
      <c r="B281" s="1021" t="s">
        <v>887</v>
      </c>
      <c r="C281" s="988"/>
      <c r="D281" s="993"/>
      <c r="E281" s="993"/>
      <c r="F281" s="1016"/>
      <c r="G281" s="392"/>
    </row>
    <row r="282" spans="1:7" s="384" customFormat="1" ht="29.25">
      <c r="A282" s="976"/>
      <c r="B282" s="1033" t="s">
        <v>1829</v>
      </c>
      <c r="C282" s="988" t="s">
        <v>725</v>
      </c>
      <c r="D282" s="988">
        <v>1</v>
      </c>
      <c r="E282" s="1020"/>
      <c r="F282" s="1020">
        <f>$E282*D282</f>
        <v>0</v>
      </c>
    </row>
    <row r="283" spans="1:7" s="384" customFormat="1">
      <c r="A283" s="976"/>
      <c r="B283" s="996"/>
      <c r="C283" s="997"/>
      <c r="D283" s="994"/>
      <c r="E283" s="974"/>
      <c r="F283" s="979"/>
    </row>
    <row r="284" spans="1:7" s="384" customFormat="1" ht="71.25">
      <c r="A284" s="1027" t="s">
        <v>614</v>
      </c>
      <c r="B284" s="980" t="s">
        <v>1830</v>
      </c>
      <c r="C284" s="978"/>
      <c r="D284" s="978"/>
      <c r="E284" s="979"/>
      <c r="F284" s="979"/>
    </row>
    <row r="285" spans="1:7" s="372" customFormat="1">
      <c r="A285" s="1027"/>
      <c r="B285" s="980" t="s">
        <v>1831</v>
      </c>
      <c r="C285" s="997"/>
      <c r="D285" s="1004"/>
      <c r="E285" s="958"/>
      <c r="F285" s="985"/>
    </row>
    <row r="286" spans="1:7" s="382" customFormat="1" ht="14.25">
      <c r="A286" s="986"/>
      <c r="B286" s="987" t="s">
        <v>1704</v>
      </c>
      <c r="C286" s="988"/>
      <c r="D286" s="989"/>
      <c r="E286" s="985"/>
      <c r="F286" s="990"/>
    </row>
    <row r="287" spans="1:7" s="384" customFormat="1">
      <c r="A287" s="998"/>
      <c r="B287" s="962"/>
      <c r="C287" s="978"/>
      <c r="D287" s="978"/>
      <c r="E287" s="979"/>
      <c r="F287" s="979"/>
    </row>
    <row r="288" spans="1:7" s="387" customFormat="1">
      <c r="A288" s="998"/>
      <c r="B288" s="1021" t="s">
        <v>887</v>
      </c>
      <c r="C288" s="988"/>
      <c r="D288" s="993"/>
      <c r="E288" s="993"/>
      <c r="F288" s="1016"/>
      <c r="G288" s="392"/>
    </row>
    <row r="289" spans="1:7" s="478" customFormat="1" ht="100.5">
      <c r="A289" s="976"/>
      <c r="B289" s="1033" t="s">
        <v>1832</v>
      </c>
      <c r="C289" s="988" t="s">
        <v>725</v>
      </c>
      <c r="D289" s="988">
        <v>1</v>
      </c>
      <c r="E289" s="1020"/>
      <c r="F289" s="1020">
        <f>$E289*D289</f>
        <v>0</v>
      </c>
    </row>
    <row r="290" spans="1:7" s="384" customFormat="1">
      <c r="A290" s="976"/>
      <c r="B290" s="996"/>
      <c r="C290" s="997"/>
      <c r="D290" s="994"/>
      <c r="E290" s="974"/>
      <c r="F290" s="979"/>
    </row>
    <row r="291" spans="1:7" s="381" customFormat="1" ht="114">
      <c r="A291" s="976" t="s">
        <v>615</v>
      </c>
      <c r="B291" s="980" t="s">
        <v>1833</v>
      </c>
      <c r="C291" s="980"/>
      <c r="D291" s="980"/>
      <c r="E291" s="1025"/>
      <c r="F291" s="1006"/>
    </row>
    <row r="292" spans="1:7" s="381" customFormat="1">
      <c r="A292" s="976"/>
      <c r="B292" s="980"/>
      <c r="C292" s="980"/>
      <c r="D292" s="980"/>
      <c r="E292" s="1025"/>
      <c r="F292" s="1006"/>
    </row>
    <row r="293" spans="1:7" s="387" customFormat="1">
      <c r="A293" s="998"/>
      <c r="B293" s="1021" t="s">
        <v>887</v>
      </c>
      <c r="C293" s="988"/>
      <c r="D293" s="993"/>
      <c r="E293" s="993"/>
      <c r="F293" s="1016"/>
      <c r="G293" s="392"/>
    </row>
    <row r="294" spans="1:7" s="381" customFormat="1" ht="14.25">
      <c r="A294" s="1034"/>
      <c r="B294" s="980" t="s">
        <v>1834</v>
      </c>
      <c r="C294" s="980"/>
      <c r="D294" s="980"/>
      <c r="E294" s="1025"/>
      <c r="F294" s="1006"/>
    </row>
    <row r="295" spans="1:7" s="381" customFormat="1">
      <c r="A295" s="1034"/>
      <c r="B295" s="1035" t="s">
        <v>1835</v>
      </c>
      <c r="C295" s="1036" t="s">
        <v>68</v>
      </c>
      <c r="D295" s="981">
        <v>48</v>
      </c>
      <c r="E295" s="1005"/>
      <c r="F295" s="1005">
        <f>E295*D295</f>
        <v>0</v>
      </c>
    </row>
    <row r="296" spans="1:7" s="387" customFormat="1">
      <c r="A296" s="986"/>
      <c r="B296" s="1037"/>
      <c r="C296" s="988"/>
      <c r="D296" s="1038"/>
      <c r="E296" s="1039"/>
      <c r="F296" s="1039"/>
    </row>
    <row r="297" spans="1:7" s="380" customFormat="1" ht="28.5">
      <c r="A297" s="976" t="s">
        <v>616</v>
      </c>
      <c r="B297" s="980" t="s">
        <v>1836</v>
      </c>
      <c r="C297" s="978"/>
      <c r="D297" s="978"/>
      <c r="E297" s="1025"/>
      <c r="F297" s="1040"/>
    </row>
    <row r="298" spans="1:7" s="380" customFormat="1">
      <c r="A298" s="976"/>
      <c r="B298" s="980"/>
      <c r="C298" s="978"/>
      <c r="D298" s="978"/>
      <c r="E298" s="1025"/>
      <c r="F298" s="1040"/>
    </row>
    <row r="299" spans="1:7" s="372" customFormat="1">
      <c r="A299" s="1027"/>
      <c r="B299" s="980" t="s">
        <v>1837</v>
      </c>
      <c r="C299" s="997"/>
      <c r="D299" s="1004"/>
      <c r="E299" s="958"/>
      <c r="F299" s="985"/>
    </row>
    <row r="300" spans="1:7" s="382" customFormat="1" ht="14.25">
      <c r="A300" s="986"/>
      <c r="B300" s="987" t="s">
        <v>1704</v>
      </c>
      <c r="C300" s="988"/>
      <c r="D300" s="989"/>
      <c r="E300" s="985"/>
      <c r="F300" s="990"/>
    </row>
    <row r="301" spans="1:7" s="384" customFormat="1">
      <c r="A301" s="998"/>
      <c r="B301" s="962"/>
      <c r="C301" s="978"/>
      <c r="D301" s="978"/>
      <c r="E301" s="979"/>
      <c r="F301" s="979"/>
    </row>
    <row r="302" spans="1:7" s="387" customFormat="1">
      <c r="A302" s="998"/>
      <c r="B302" s="1021" t="s">
        <v>887</v>
      </c>
      <c r="C302" s="988"/>
      <c r="D302" s="993"/>
      <c r="E302" s="993"/>
      <c r="F302" s="1016"/>
      <c r="G302" s="392"/>
    </row>
    <row r="303" spans="1:7" s="380" customFormat="1" ht="115.5">
      <c r="A303" s="976"/>
      <c r="B303" s="980" t="s">
        <v>1838</v>
      </c>
      <c r="C303" s="978"/>
      <c r="D303" s="978"/>
      <c r="E303" s="1025"/>
      <c r="F303" s="1040"/>
    </row>
    <row r="304" spans="1:7" s="380" customFormat="1" ht="71.25">
      <c r="A304" s="984"/>
      <c r="B304" s="980" t="s">
        <v>1839</v>
      </c>
      <c r="C304" s="978"/>
      <c r="D304" s="978"/>
      <c r="E304" s="1025"/>
      <c r="F304" s="1040"/>
    </row>
    <row r="305" spans="1:7" s="380" customFormat="1" ht="14.25">
      <c r="A305" s="984"/>
      <c r="B305" s="980"/>
      <c r="C305" s="978"/>
      <c r="D305" s="978"/>
      <c r="E305" s="1025"/>
      <c r="F305" s="1040"/>
    </row>
    <row r="306" spans="1:7" s="380" customFormat="1" ht="42.75">
      <c r="A306" s="984"/>
      <c r="B306" s="980" t="s">
        <v>1840</v>
      </c>
      <c r="C306" s="978"/>
      <c r="D306" s="978"/>
      <c r="E306" s="1025"/>
      <c r="F306" s="1040"/>
    </row>
    <row r="307" spans="1:7" s="381" customFormat="1" ht="14.25">
      <c r="A307" s="1034"/>
      <c r="B307" s="980" t="s">
        <v>1841</v>
      </c>
      <c r="C307" s="980"/>
      <c r="D307" s="980"/>
      <c r="E307" s="1025"/>
      <c r="F307" s="1006"/>
    </row>
    <row r="308" spans="1:7" s="381" customFormat="1">
      <c r="A308" s="1034"/>
      <c r="B308" s="1035" t="s">
        <v>1835</v>
      </c>
      <c r="C308" s="1036" t="s">
        <v>68</v>
      </c>
      <c r="D308" s="981">
        <v>48</v>
      </c>
      <c r="E308" s="1005"/>
      <c r="F308" s="1005">
        <f>E308*D308</f>
        <v>0</v>
      </c>
    </row>
    <row r="309" spans="1:7" s="381" customFormat="1" ht="14.25">
      <c r="A309" s="1034"/>
      <c r="B309" s="980"/>
      <c r="C309" s="1036"/>
      <c r="D309" s="981"/>
      <c r="E309" s="1025"/>
      <c r="F309" s="1005"/>
    </row>
    <row r="310" spans="1:7" s="373" customFormat="1" ht="57">
      <c r="A310" s="976" t="s">
        <v>617</v>
      </c>
      <c r="B310" s="980" t="s">
        <v>1842</v>
      </c>
      <c r="C310" s="1041"/>
      <c r="D310" s="978"/>
      <c r="E310" s="1025"/>
      <c r="F310" s="995"/>
    </row>
    <row r="311" spans="1:7" s="373" customFormat="1">
      <c r="A311" s="976"/>
      <c r="B311" s="980"/>
      <c r="C311" s="1041"/>
      <c r="D311" s="978"/>
      <c r="E311" s="1025"/>
      <c r="F311" s="995"/>
    </row>
    <row r="312" spans="1:7" s="387" customFormat="1">
      <c r="A312" s="998"/>
      <c r="B312" s="1021" t="s">
        <v>887</v>
      </c>
      <c r="C312" s="988"/>
      <c r="D312" s="993"/>
      <c r="E312" s="993"/>
      <c r="F312" s="1016"/>
      <c r="G312" s="392"/>
    </row>
    <row r="313" spans="1:7" s="381" customFormat="1" ht="14.25">
      <c r="A313" s="1034"/>
      <c r="B313" s="980" t="s">
        <v>1841</v>
      </c>
      <c r="C313" s="980"/>
      <c r="D313" s="980"/>
      <c r="E313" s="1025"/>
      <c r="F313" s="1006"/>
    </row>
    <row r="314" spans="1:7" s="381" customFormat="1">
      <c r="A314" s="1034"/>
      <c r="B314" s="1035" t="s">
        <v>1835</v>
      </c>
      <c r="C314" s="1036" t="s">
        <v>68</v>
      </c>
      <c r="D314" s="981">
        <v>26</v>
      </c>
      <c r="E314" s="1005"/>
      <c r="F314" s="1005">
        <f>E314*D314</f>
        <v>0</v>
      </c>
    </row>
    <row r="315" spans="1:7" s="381" customFormat="1" ht="14.25">
      <c r="A315" s="1034"/>
      <c r="B315" s="980"/>
      <c r="C315" s="1036"/>
      <c r="D315" s="981"/>
      <c r="E315" s="1005"/>
      <c r="F315" s="1005"/>
    </row>
    <row r="316" spans="1:7" s="374" customFormat="1" ht="42.75">
      <c r="A316" s="1042" t="s">
        <v>618</v>
      </c>
      <c r="B316" s="980" t="s">
        <v>1843</v>
      </c>
      <c r="C316" s="978"/>
      <c r="D316" s="981"/>
      <c r="E316" s="1040"/>
      <c r="F316" s="1040"/>
    </row>
    <row r="317" spans="1:7" s="380" customFormat="1" ht="14.25">
      <c r="A317" s="984"/>
      <c r="B317" s="980"/>
      <c r="C317" s="978"/>
      <c r="D317" s="981"/>
      <c r="E317" s="1039"/>
      <c r="F317" s="1039"/>
    </row>
    <row r="318" spans="1:7" s="387" customFormat="1">
      <c r="A318" s="998"/>
      <c r="B318" s="1021" t="s">
        <v>887</v>
      </c>
      <c r="C318" s="988"/>
      <c r="D318" s="993"/>
      <c r="E318" s="993"/>
      <c r="F318" s="1016"/>
      <c r="G318" s="392"/>
    </row>
    <row r="319" spans="1:7" s="374" customFormat="1" ht="14.25">
      <c r="A319" s="984"/>
      <c r="B319" s="980" t="s">
        <v>1844</v>
      </c>
      <c r="C319" s="978"/>
      <c r="D319" s="981"/>
      <c r="E319" s="1040"/>
      <c r="F319" s="1040"/>
    </row>
    <row r="320" spans="1:7" s="374" customFormat="1" ht="14.25">
      <c r="A320" s="984"/>
      <c r="B320" s="980" t="s">
        <v>1845</v>
      </c>
      <c r="C320" s="978" t="s">
        <v>725</v>
      </c>
      <c r="D320" s="981">
        <v>2</v>
      </c>
      <c r="E320" s="1005"/>
      <c r="F320" s="1005">
        <f>D320*E320</f>
        <v>0</v>
      </c>
    </row>
    <row r="321" spans="1:7" s="381" customFormat="1" ht="14.25">
      <c r="A321" s="1034"/>
      <c r="B321" s="980"/>
      <c r="C321" s="1036"/>
      <c r="D321" s="981"/>
      <c r="E321" s="1005"/>
      <c r="F321" s="1005"/>
    </row>
    <row r="322" spans="1:7" s="387" customFormat="1" ht="128.25">
      <c r="A322" s="986" t="s">
        <v>619</v>
      </c>
      <c r="B322" s="1022" t="s">
        <v>1846</v>
      </c>
      <c r="C322" s="1014" t="s">
        <v>1847</v>
      </c>
      <c r="D322" s="988">
        <v>1</v>
      </c>
      <c r="E322" s="1005"/>
      <c r="F322" s="1005">
        <f>D322*E322</f>
        <v>0</v>
      </c>
      <c r="G322" s="393"/>
    </row>
    <row r="323" spans="1:7" s="387" customFormat="1">
      <c r="A323" s="998"/>
      <c r="B323" s="1021"/>
      <c r="C323" s="988"/>
      <c r="D323" s="1023"/>
      <c r="E323" s="993"/>
      <c r="F323" s="1018"/>
    </row>
    <row r="324" spans="1:7" s="387" customFormat="1" ht="42.75">
      <c r="A324" s="998" t="s">
        <v>620</v>
      </c>
      <c r="B324" s="1006" t="s">
        <v>1848</v>
      </c>
      <c r="C324" s="988"/>
      <c r="D324" s="1018"/>
      <c r="E324" s="1005"/>
      <c r="F324" s="1005"/>
    </row>
    <row r="325" spans="1:7" s="390" customFormat="1" ht="14.25">
      <c r="A325" s="986"/>
      <c r="B325" s="1043"/>
      <c r="C325" s="1015"/>
      <c r="D325" s="1017"/>
      <c r="E325" s="1044"/>
      <c r="F325" s="1044"/>
    </row>
    <row r="326" spans="1:7" s="387" customFormat="1">
      <c r="A326" s="998"/>
      <c r="B326" s="1021" t="s">
        <v>887</v>
      </c>
      <c r="C326" s="988"/>
      <c r="D326" s="993"/>
      <c r="E326" s="993"/>
      <c r="F326" s="1016"/>
      <c r="G326" s="392"/>
    </row>
    <row r="327" spans="1:7" s="390" customFormat="1" ht="14.25">
      <c r="A327" s="1045"/>
      <c r="B327" s="1022" t="s">
        <v>1849</v>
      </c>
      <c r="C327" s="988"/>
      <c r="D327" s="1018"/>
      <c r="E327" s="1005"/>
      <c r="F327" s="1005"/>
    </row>
    <row r="328" spans="1:7" s="387" customFormat="1" ht="14.25">
      <c r="A328" s="998"/>
      <c r="B328" s="987" t="s">
        <v>1704</v>
      </c>
      <c r="C328" s="988"/>
      <c r="D328" s="1018"/>
      <c r="E328" s="1025"/>
      <c r="F328" s="1005"/>
    </row>
    <row r="329" spans="1:7" s="387" customFormat="1" ht="14.25">
      <c r="A329" s="998"/>
      <c r="B329" s="980"/>
      <c r="C329" s="988"/>
      <c r="D329" s="1018"/>
      <c r="E329" s="1025"/>
      <c r="F329" s="1005"/>
    </row>
    <row r="330" spans="1:7" s="390" customFormat="1" ht="14.25">
      <c r="A330" s="1045"/>
      <c r="B330" s="1006" t="s">
        <v>1850</v>
      </c>
      <c r="C330" s="988" t="s">
        <v>387</v>
      </c>
      <c r="D330" s="1018">
        <v>1</v>
      </c>
      <c r="E330" s="1005"/>
      <c r="F330" s="1005">
        <f>+D330*E330</f>
        <v>0</v>
      </c>
    </row>
    <row r="331" spans="1:7" s="387" customFormat="1" ht="14.25">
      <c r="A331" s="998"/>
      <c r="B331" s="1039"/>
      <c r="C331" s="1039"/>
      <c r="D331" s="1039"/>
      <c r="E331" s="1039"/>
      <c r="F331" s="1039"/>
    </row>
    <row r="332" spans="1:7" s="387" customFormat="1" ht="42.75">
      <c r="A332" s="998" t="s">
        <v>621</v>
      </c>
      <c r="B332" s="1006" t="s">
        <v>1851</v>
      </c>
      <c r="C332" s="988"/>
      <c r="D332" s="1018"/>
      <c r="E332" s="1025"/>
      <c r="F332" s="1005"/>
    </row>
    <row r="333" spans="1:7" s="387" customFormat="1" ht="14.25">
      <c r="A333" s="998"/>
      <c r="B333" s="1006"/>
      <c r="C333" s="988"/>
      <c r="D333" s="1018"/>
      <c r="E333" s="1025"/>
      <c r="F333" s="1005"/>
    </row>
    <row r="334" spans="1:7" s="387" customFormat="1" ht="14.25">
      <c r="A334" s="998"/>
      <c r="B334" s="1006" t="s">
        <v>1852</v>
      </c>
      <c r="C334" s="988"/>
      <c r="D334" s="1018"/>
      <c r="E334" s="1025"/>
      <c r="F334" s="1005"/>
    </row>
    <row r="335" spans="1:7" s="387" customFormat="1" ht="14.25">
      <c r="A335" s="998"/>
      <c r="B335" s="987" t="s">
        <v>1704</v>
      </c>
      <c r="C335" s="988"/>
      <c r="D335" s="1018"/>
      <c r="E335" s="1025"/>
      <c r="F335" s="1005"/>
    </row>
    <row r="336" spans="1:7" s="387" customFormat="1" ht="14.25">
      <c r="A336" s="998"/>
      <c r="B336" s="1006"/>
      <c r="C336" s="988"/>
      <c r="D336" s="1018"/>
      <c r="E336" s="1025"/>
      <c r="F336" s="1005"/>
    </row>
    <row r="337" spans="1:7" s="387" customFormat="1">
      <c r="A337" s="998"/>
      <c r="B337" s="1021" t="s">
        <v>887</v>
      </c>
      <c r="C337" s="988"/>
      <c r="D337" s="993"/>
      <c r="E337" s="993"/>
      <c r="F337" s="1016"/>
      <c r="G337" s="392"/>
    </row>
    <row r="338" spans="1:7" s="387" customFormat="1" ht="14.25">
      <c r="A338" s="986"/>
      <c r="B338" s="1006" t="s">
        <v>1853</v>
      </c>
      <c r="C338" s="988"/>
      <c r="D338" s="1018"/>
      <c r="E338" s="1025"/>
      <c r="F338" s="1005"/>
    </row>
    <row r="339" spans="1:7" s="387" customFormat="1" ht="14.25">
      <c r="A339" s="986"/>
      <c r="B339" s="1006" t="s">
        <v>1854</v>
      </c>
      <c r="C339" s="988"/>
      <c r="D339" s="1018"/>
      <c r="E339" s="1025"/>
      <c r="F339" s="1005"/>
    </row>
    <row r="340" spans="1:7" s="387" customFormat="1" ht="14.25">
      <c r="A340" s="986"/>
      <c r="B340" s="1006" t="s">
        <v>1855</v>
      </c>
      <c r="C340" s="988" t="s">
        <v>387</v>
      </c>
      <c r="D340" s="1018">
        <v>1</v>
      </c>
      <c r="E340" s="1005"/>
      <c r="F340" s="1005">
        <f>+D340*E340</f>
        <v>0</v>
      </c>
    </row>
    <row r="341" spans="1:7" s="387" customFormat="1" ht="14.25">
      <c r="A341" s="986"/>
      <c r="B341" s="1006"/>
      <c r="C341" s="988"/>
      <c r="D341" s="1018"/>
      <c r="E341" s="1005"/>
      <c r="F341" s="1005"/>
    </row>
    <row r="342" spans="1:7" s="372" customFormat="1" ht="42.75">
      <c r="A342" s="976" t="s">
        <v>622</v>
      </c>
      <c r="B342" s="980" t="s">
        <v>1856</v>
      </c>
      <c r="C342" s="971"/>
      <c r="D342" s="970"/>
      <c r="E342" s="1025"/>
      <c r="F342" s="1046"/>
    </row>
    <row r="343" spans="1:7" s="372" customFormat="1" ht="14.25">
      <c r="A343" s="984"/>
      <c r="B343" s="1047"/>
      <c r="C343" s="971"/>
      <c r="D343" s="970"/>
      <c r="E343" s="1025"/>
      <c r="F343" s="1046"/>
    </row>
    <row r="344" spans="1:7" s="387" customFormat="1">
      <c r="A344" s="998"/>
      <c r="B344" s="1021" t="s">
        <v>887</v>
      </c>
      <c r="C344" s="988"/>
      <c r="D344" s="993"/>
      <c r="E344" s="993"/>
      <c r="F344" s="1016"/>
      <c r="G344" s="392"/>
    </row>
    <row r="345" spans="1:7" s="380" customFormat="1" ht="14.25">
      <c r="A345" s="998"/>
      <c r="B345" s="980" t="s">
        <v>1857</v>
      </c>
      <c r="C345" s="978" t="s">
        <v>387</v>
      </c>
      <c r="D345" s="981">
        <v>1</v>
      </c>
      <c r="E345" s="1005"/>
      <c r="F345" s="1005">
        <f>+D345*E345</f>
        <v>0</v>
      </c>
    </row>
    <row r="346" spans="1:7" s="374" customFormat="1" ht="14.25">
      <c r="A346" s="984"/>
      <c r="B346" s="962"/>
      <c r="C346" s="978"/>
      <c r="D346" s="981"/>
      <c r="E346" s="985"/>
      <c r="F346" s="985"/>
    </row>
    <row r="347" spans="1:7" s="380" customFormat="1" ht="42.75">
      <c r="A347" s="991" t="s">
        <v>623</v>
      </c>
      <c r="B347" s="980" t="s">
        <v>1858</v>
      </c>
      <c r="C347" s="978"/>
      <c r="D347" s="978"/>
      <c r="E347" s="967"/>
      <c r="F347" s="958"/>
    </row>
    <row r="348" spans="1:7" s="380" customFormat="1">
      <c r="A348" s="991"/>
      <c r="B348" s="992"/>
      <c r="C348" s="978"/>
      <c r="D348" s="1048"/>
      <c r="E348" s="970"/>
      <c r="F348" s="981"/>
    </row>
    <row r="349" spans="1:7" s="380" customFormat="1" ht="14.25">
      <c r="A349" s="984"/>
      <c r="B349" s="980" t="s">
        <v>1834</v>
      </c>
      <c r="C349" s="978"/>
      <c r="D349" s="978"/>
      <c r="E349" s="967"/>
      <c r="F349" s="958"/>
    </row>
    <row r="350" spans="1:7" s="380" customFormat="1" ht="14.25">
      <c r="A350" s="984"/>
      <c r="B350" s="1049" t="s">
        <v>1859</v>
      </c>
      <c r="C350" s="978" t="s">
        <v>725</v>
      </c>
      <c r="D350" s="978">
        <v>5</v>
      </c>
      <c r="E350" s="971"/>
      <c r="F350" s="958">
        <f t="shared" ref="F350:F356" si="2">+D350*E350</f>
        <v>0</v>
      </c>
    </row>
    <row r="351" spans="1:7" s="380" customFormat="1" ht="28.5">
      <c r="A351" s="984"/>
      <c r="B351" s="1049" t="s">
        <v>1860</v>
      </c>
      <c r="C351" s="978" t="s">
        <v>725</v>
      </c>
      <c r="D351" s="978">
        <v>1</v>
      </c>
      <c r="E351" s="971"/>
      <c r="F351" s="958">
        <f>+D351*E351</f>
        <v>0</v>
      </c>
    </row>
    <row r="352" spans="1:7" s="380" customFormat="1" ht="14.25">
      <c r="A352" s="984"/>
      <c r="B352" s="1049" t="s">
        <v>1861</v>
      </c>
      <c r="C352" s="978" t="s">
        <v>725</v>
      </c>
      <c r="D352" s="978">
        <v>3</v>
      </c>
      <c r="E352" s="971"/>
      <c r="F352" s="958">
        <f t="shared" si="2"/>
        <v>0</v>
      </c>
    </row>
    <row r="353" spans="1:7" s="380" customFormat="1" ht="14.25">
      <c r="A353" s="984"/>
      <c r="B353" s="1049" t="s">
        <v>1862</v>
      </c>
      <c r="C353" s="978" t="s">
        <v>725</v>
      </c>
      <c r="D353" s="978">
        <v>1</v>
      </c>
      <c r="E353" s="971"/>
      <c r="F353" s="958">
        <f t="shared" si="2"/>
        <v>0</v>
      </c>
    </row>
    <row r="354" spans="1:7" s="380" customFormat="1" ht="14.25">
      <c r="A354" s="984"/>
      <c r="B354" s="1049" t="s">
        <v>1863</v>
      </c>
      <c r="C354" s="978" t="s">
        <v>725</v>
      </c>
      <c r="D354" s="978">
        <v>2</v>
      </c>
      <c r="E354" s="971"/>
      <c r="F354" s="958">
        <f t="shared" si="2"/>
        <v>0</v>
      </c>
    </row>
    <row r="355" spans="1:7" s="380" customFormat="1" ht="14.25">
      <c r="A355" s="984"/>
      <c r="B355" s="1049" t="s">
        <v>1864</v>
      </c>
      <c r="C355" s="978" t="s">
        <v>725</v>
      </c>
      <c r="D355" s="978">
        <v>3</v>
      </c>
      <c r="E355" s="971"/>
      <c r="F355" s="958">
        <f t="shared" si="2"/>
        <v>0</v>
      </c>
    </row>
    <row r="356" spans="1:7" s="380" customFormat="1" ht="29.25">
      <c r="A356" s="984"/>
      <c r="B356" s="1049" t="s">
        <v>1865</v>
      </c>
      <c r="C356" s="978" t="s">
        <v>725</v>
      </c>
      <c r="D356" s="978">
        <v>2</v>
      </c>
      <c r="E356" s="971"/>
      <c r="F356" s="958">
        <f t="shared" si="2"/>
        <v>0</v>
      </c>
    </row>
    <row r="357" spans="1:7" s="374" customFormat="1" ht="14.25">
      <c r="A357" s="984"/>
      <c r="B357" s="980"/>
      <c r="C357" s="978"/>
      <c r="D357" s="981"/>
      <c r="E357" s="1005"/>
      <c r="F357" s="1005"/>
    </row>
    <row r="358" spans="1:7" s="380" customFormat="1" ht="28.5">
      <c r="A358" s="1042" t="s">
        <v>624</v>
      </c>
      <c r="B358" s="980" t="s">
        <v>1866</v>
      </c>
      <c r="C358" s="993"/>
      <c r="D358" s="988"/>
      <c r="E358" s="1025"/>
      <c r="F358" s="1050"/>
    </row>
    <row r="359" spans="1:7" s="387" customFormat="1">
      <c r="A359" s="998"/>
      <c r="B359" s="1021" t="s">
        <v>887</v>
      </c>
      <c r="C359" s="988"/>
      <c r="D359" s="993"/>
      <c r="E359" s="993"/>
      <c r="F359" s="1016"/>
      <c r="G359" s="392"/>
    </row>
    <row r="360" spans="1:7" s="380" customFormat="1" ht="14.25">
      <c r="A360" s="984"/>
      <c r="B360" s="980" t="s">
        <v>1834</v>
      </c>
      <c r="C360" s="978"/>
      <c r="D360" s="978"/>
      <c r="E360" s="958"/>
      <c r="F360" s="958"/>
    </row>
    <row r="361" spans="1:7" s="380" customFormat="1" ht="14.25">
      <c r="A361" s="984"/>
      <c r="B361" s="980" t="s">
        <v>1867</v>
      </c>
      <c r="C361" s="978" t="s">
        <v>68</v>
      </c>
      <c r="D361" s="978">
        <v>20</v>
      </c>
      <c r="E361" s="958"/>
      <c r="F361" s="958">
        <f>E361*D361</f>
        <v>0</v>
      </c>
    </row>
    <row r="362" spans="1:7" s="380" customFormat="1" ht="14.25">
      <c r="A362" s="984"/>
      <c r="B362" s="980"/>
      <c r="C362" s="988"/>
      <c r="D362" s="988"/>
      <c r="E362" s="1005"/>
      <c r="F362" s="1005"/>
    </row>
    <row r="363" spans="1:7" s="380" customFormat="1">
      <c r="A363" s="976" t="s">
        <v>625</v>
      </c>
      <c r="B363" s="962" t="s">
        <v>1868</v>
      </c>
      <c r="C363" s="978"/>
      <c r="D363" s="978"/>
      <c r="E363" s="958"/>
      <c r="F363" s="958"/>
    </row>
    <row r="364" spans="1:7" s="380" customFormat="1">
      <c r="A364" s="976"/>
      <c r="B364" s="962"/>
      <c r="C364" s="978"/>
      <c r="D364" s="978"/>
      <c r="E364" s="958"/>
      <c r="F364" s="958"/>
    </row>
    <row r="365" spans="1:7" s="380" customFormat="1" ht="28.5">
      <c r="A365" s="984"/>
      <c r="B365" s="980" t="s">
        <v>1869</v>
      </c>
      <c r="C365" s="978"/>
      <c r="D365" s="978"/>
      <c r="E365" s="958"/>
      <c r="F365" s="958"/>
    </row>
    <row r="366" spans="1:7" s="380" customFormat="1">
      <c r="A366" s="991"/>
      <c r="B366" s="992"/>
      <c r="C366" s="978"/>
      <c r="D366" s="1048"/>
      <c r="E366" s="993"/>
      <c r="F366" s="1018"/>
    </row>
    <row r="367" spans="1:7" s="387" customFormat="1">
      <c r="A367" s="998"/>
      <c r="B367" s="1021" t="s">
        <v>887</v>
      </c>
      <c r="C367" s="988"/>
      <c r="D367" s="993"/>
      <c r="E367" s="993"/>
      <c r="F367" s="1016"/>
      <c r="G367" s="392"/>
    </row>
    <row r="368" spans="1:7" s="380" customFormat="1" ht="14.25">
      <c r="A368" s="984"/>
      <c r="B368" s="980" t="s">
        <v>1870</v>
      </c>
      <c r="C368" s="978"/>
      <c r="D368" s="978"/>
      <c r="E368" s="958"/>
      <c r="F368" s="958"/>
    </row>
    <row r="369" spans="1:7" s="380" customFormat="1" ht="14.25">
      <c r="A369" s="984"/>
      <c r="B369" s="980" t="s">
        <v>1871</v>
      </c>
      <c r="C369" s="978" t="s">
        <v>68</v>
      </c>
      <c r="D369" s="978">
        <v>20</v>
      </c>
      <c r="E369" s="958"/>
      <c r="F369" s="958">
        <f>E369*D369</f>
        <v>0</v>
      </c>
    </row>
    <row r="370" spans="1:7" s="377" customFormat="1">
      <c r="A370" s="984"/>
      <c r="B370" s="977"/>
      <c r="C370" s="994"/>
      <c r="D370" s="994"/>
      <c r="E370" s="1005"/>
      <c r="F370" s="958"/>
    </row>
    <row r="371" spans="1:7" s="384" customFormat="1">
      <c r="A371" s="976"/>
      <c r="B371" s="1026" t="s">
        <v>1872</v>
      </c>
      <c r="C371" s="997"/>
      <c r="D371" s="994"/>
      <c r="E371" s="974"/>
      <c r="F371" s="979"/>
    </row>
    <row r="372" spans="1:7" s="384" customFormat="1">
      <c r="A372" s="976"/>
      <c r="B372" s="996"/>
      <c r="C372" s="997"/>
      <c r="D372" s="994"/>
      <c r="E372" s="974"/>
      <c r="F372" s="979"/>
    </row>
    <row r="373" spans="1:7" ht="71.25">
      <c r="A373" s="976" t="s">
        <v>626</v>
      </c>
      <c r="B373" s="962" t="s">
        <v>1873</v>
      </c>
      <c r="C373" s="978"/>
      <c r="D373" s="978"/>
      <c r="E373" s="995"/>
      <c r="F373" s="979"/>
    </row>
    <row r="374" spans="1:7">
      <c r="A374" s="976"/>
      <c r="C374" s="978"/>
      <c r="D374" s="978"/>
      <c r="E374" s="995"/>
      <c r="F374" s="979"/>
    </row>
    <row r="375" spans="1:7" s="382" customFormat="1">
      <c r="A375" s="976"/>
      <c r="B375" s="996" t="s">
        <v>1874</v>
      </c>
      <c r="C375" s="978"/>
      <c r="D375" s="1051"/>
      <c r="E375" s="1052"/>
      <c r="F375" s="979"/>
    </row>
    <row r="376" spans="1:7" s="384" customFormat="1">
      <c r="A376" s="986"/>
      <c r="B376" s="987" t="s">
        <v>1704</v>
      </c>
      <c r="C376" s="988"/>
      <c r="D376" s="1053"/>
      <c r="E376" s="1054"/>
      <c r="F376" s="979"/>
    </row>
    <row r="377" spans="1:7" s="384" customFormat="1">
      <c r="A377" s="986"/>
      <c r="B377" s="1022"/>
      <c r="C377" s="988"/>
      <c r="D377" s="1053"/>
      <c r="E377" s="1054"/>
      <c r="F377" s="979"/>
    </row>
    <row r="378" spans="1:7" s="387" customFormat="1">
      <c r="A378" s="998"/>
      <c r="B378" s="1021" t="s">
        <v>887</v>
      </c>
      <c r="C378" s="988"/>
      <c r="D378" s="993"/>
      <c r="E378" s="993"/>
      <c r="F378" s="1016"/>
      <c r="G378" s="392"/>
    </row>
    <row r="379" spans="1:7" s="372" customFormat="1" ht="17.25">
      <c r="A379" s="976"/>
      <c r="B379" s="962" t="s">
        <v>1875</v>
      </c>
      <c r="C379" s="978"/>
      <c r="D379" s="1051"/>
      <c r="E379" s="1055"/>
      <c r="F379" s="979"/>
    </row>
    <row r="380" spans="1:7" s="387" customFormat="1" ht="18.75">
      <c r="A380" s="976"/>
      <c r="B380" s="962" t="s">
        <v>1876</v>
      </c>
      <c r="C380" s="978"/>
      <c r="D380" s="1051"/>
      <c r="E380" s="1055"/>
      <c r="F380" s="979"/>
    </row>
    <row r="381" spans="1:7" s="384" customFormat="1">
      <c r="A381" s="976"/>
      <c r="B381" s="962" t="s">
        <v>1877</v>
      </c>
      <c r="C381" s="978"/>
      <c r="D381" s="1051"/>
      <c r="E381" s="1055"/>
      <c r="F381" s="979"/>
    </row>
    <row r="382" spans="1:7" s="459" customFormat="1">
      <c r="A382" s="986"/>
      <c r="B382" s="1056" t="s">
        <v>1878</v>
      </c>
      <c r="C382" s="978" t="s">
        <v>1879</v>
      </c>
      <c r="D382" s="1000">
        <v>1</v>
      </c>
      <c r="E382" s="1057"/>
      <c r="F382" s="979"/>
    </row>
    <row r="383" spans="1:7" s="458" customFormat="1">
      <c r="A383" s="976"/>
      <c r="B383" s="1058" t="s">
        <v>1880</v>
      </c>
      <c r="C383" s="978" t="s">
        <v>725</v>
      </c>
      <c r="D383" s="1000">
        <v>1</v>
      </c>
      <c r="E383" s="1059"/>
      <c r="F383" s="979"/>
    </row>
    <row r="384" spans="1:7" s="382" customFormat="1" ht="14.25">
      <c r="A384" s="986"/>
      <c r="B384" s="1060"/>
      <c r="C384" s="1061" t="s">
        <v>1847</v>
      </c>
      <c r="D384" s="1062">
        <v>4</v>
      </c>
      <c r="E384" s="1016"/>
      <c r="F384" s="979">
        <f t="shared" ref="F384" si="3">$E384*D384</f>
        <v>0</v>
      </c>
    </row>
    <row r="385" spans="1:7" s="382" customFormat="1" ht="14.25">
      <c r="A385" s="986"/>
      <c r="B385" s="1060"/>
      <c r="C385" s="1014"/>
      <c r="D385" s="993"/>
      <c r="E385" s="1016"/>
      <c r="F385" s="979"/>
    </row>
    <row r="386" spans="1:7" s="382" customFormat="1" ht="57">
      <c r="A386" s="986" t="s">
        <v>627</v>
      </c>
      <c r="B386" s="962" t="s">
        <v>1881</v>
      </c>
      <c r="C386" s="988"/>
      <c r="D386" s="1053"/>
      <c r="E386" s="1016"/>
      <c r="F386" s="975"/>
    </row>
    <row r="387" spans="1:7" s="387" customFormat="1">
      <c r="A387" s="998"/>
      <c r="B387" s="1021"/>
      <c r="C387" s="988"/>
      <c r="D387" s="1063"/>
      <c r="E387" s="993"/>
      <c r="F387" s="1018"/>
      <c r="G387" s="392"/>
    </row>
    <row r="388" spans="1:7" s="382" customFormat="1">
      <c r="A388" s="986" t="s">
        <v>1882</v>
      </c>
      <c r="B388" s="1032" t="s">
        <v>1883</v>
      </c>
      <c r="C388" s="988"/>
      <c r="D388" s="1053"/>
      <c r="E388" s="1016"/>
      <c r="F388" s="975"/>
    </row>
    <row r="389" spans="1:7" s="382" customFormat="1">
      <c r="A389" s="986"/>
      <c r="B389" s="987" t="s">
        <v>1704</v>
      </c>
      <c r="C389" s="988"/>
      <c r="D389" s="1053"/>
      <c r="E389" s="1016"/>
      <c r="F389" s="975"/>
    </row>
    <row r="390" spans="1:7" s="382" customFormat="1">
      <c r="A390" s="986"/>
      <c r="B390" s="1022"/>
      <c r="C390" s="988"/>
      <c r="D390" s="1053"/>
      <c r="E390" s="1016"/>
      <c r="F390" s="975"/>
    </row>
    <row r="391" spans="1:7" s="387" customFormat="1">
      <c r="A391" s="998"/>
      <c r="B391" s="1021" t="s">
        <v>887</v>
      </c>
      <c r="C391" s="988"/>
      <c r="D391" s="993"/>
      <c r="E391" s="993"/>
      <c r="F391" s="1016"/>
      <c r="G391" s="392"/>
    </row>
    <row r="392" spans="1:7" s="382" customFormat="1" ht="16.5">
      <c r="A392" s="986"/>
      <c r="B392" s="1064" t="s">
        <v>1884</v>
      </c>
      <c r="C392" s="985"/>
      <c r="D392" s="985"/>
      <c r="E392" s="1016"/>
      <c r="F392" s="975"/>
    </row>
    <row r="393" spans="1:7" s="382" customFormat="1" ht="18.75">
      <c r="A393" s="986"/>
      <c r="B393" s="1022" t="s">
        <v>1885</v>
      </c>
      <c r="C393" s="988"/>
      <c r="D393" s="1053"/>
      <c r="E393" s="1016"/>
      <c r="F393" s="975"/>
    </row>
    <row r="394" spans="1:7" s="382" customFormat="1">
      <c r="A394" s="986"/>
      <c r="B394" s="1022" t="s">
        <v>1886</v>
      </c>
      <c r="C394" s="988" t="s">
        <v>725</v>
      </c>
      <c r="D394" s="1053">
        <v>1</v>
      </c>
      <c r="E394" s="985"/>
      <c r="F394" s="975"/>
    </row>
    <row r="395" spans="1:7" s="382" customFormat="1">
      <c r="A395" s="986"/>
      <c r="B395" s="1022"/>
      <c r="C395" s="985"/>
      <c r="D395" s="985"/>
      <c r="E395" s="985"/>
      <c r="F395" s="975"/>
    </row>
    <row r="396" spans="1:7" s="382" customFormat="1">
      <c r="A396" s="986"/>
      <c r="B396" s="1065" t="s">
        <v>1878</v>
      </c>
      <c r="C396" s="988" t="s">
        <v>1879</v>
      </c>
      <c r="D396" s="1053">
        <v>1</v>
      </c>
      <c r="E396" s="1016"/>
      <c r="F396" s="975"/>
    </row>
    <row r="397" spans="1:7" s="382" customFormat="1" ht="28.5">
      <c r="A397" s="986"/>
      <c r="B397" s="1066" t="s">
        <v>1887</v>
      </c>
      <c r="C397" s="988" t="s">
        <v>1879</v>
      </c>
      <c r="D397" s="1053">
        <v>1</v>
      </c>
      <c r="E397" s="1016"/>
      <c r="F397" s="975"/>
    </row>
    <row r="398" spans="1:7">
      <c r="A398" s="986"/>
      <c r="B398" s="1067" t="s">
        <v>1888</v>
      </c>
      <c r="C398" s="1068" t="s">
        <v>725</v>
      </c>
      <c r="D398" s="1069">
        <v>2</v>
      </c>
      <c r="E398" s="1070"/>
      <c r="F398" s="975"/>
    </row>
    <row r="399" spans="1:7" s="382" customFormat="1" ht="14.25">
      <c r="A399" s="986"/>
      <c r="B399" s="1060"/>
      <c r="C399" s="1014" t="s">
        <v>1847</v>
      </c>
      <c r="D399" s="993">
        <v>1</v>
      </c>
      <c r="E399" s="1016"/>
      <c r="F399" s="1020">
        <f>D399*E399</f>
        <v>0</v>
      </c>
    </row>
    <row r="400" spans="1:7" s="382" customFormat="1">
      <c r="A400" s="986"/>
      <c r="B400" s="1060"/>
      <c r="C400" s="1014"/>
      <c r="D400" s="993"/>
      <c r="E400" s="1016"/>
      <c r="F400" s="975"/>
    </row>
    <row r="401" spans="1:7" s="382" customFormat="1">
      <c r="A401" s="986" t="s">
        <v>1889</v>
      </c>
      <c r="B401" s="1032" t="s">
        <v>1890</v>
      </c>
      <c r="C401" s="988"/>
      <c r="D401" s="1053"/>
      <c r="E401" s="1016"/>
      <c r="F401" s="975"/>
    </row>
    <row r="402" spans="1:7" s="382" customFormat="1">
      <c r="A402" s="986"/>
      <c r="B402" s="987" t="s">
        <v>1704</v>
      </c>
      <c r="C402" s="988"/>
      <c r="D402" s="1053"/>
      <c r="E402" s="1016"/>
      <c r="F402" s="975"/>
    </row>
    <row r="403" spans="1:7" s="382" customFormat="1">
      <c r="A403" s="986"/>
      <c r="B403" s="1022"/>
      <c r="C403" s="988"/>
      <c r="D403" s="1053"/>
      <c r="E403" s="1016"/>
      <c r="F403" s="975"/>
    </row>
    <row r="404" spans="1:7" s="387" customFormat="1">
      <c r="A404" s="998"/>
      <c r="B404" s="1021" t="s">
        <v>887</v>
      </c>
      <c r="C404" s="988"/>
      <c r="D404" s="993"/>
      <c r="E404" s="993"/>
      <c r="F404" s="1016"/>
      <c r="G404" s="392"/>
    </row>
    <row r="405" spans="1:7" s="382" customFormat="1" ht="16.5">
      <c r="A405" s="986"/>
      <c r="B405" s="1064" t="s">
        <v>1891</v>
      </c>
      <c r="C405" s="985"/>
      <c r="D405" s="985"/>
      <c r="E405" s="1016"/>
      <c r="F405" s="975"/>
    </row>
    <row r="406" spans="1:7" s="382" customFormat="1" ht="18.75">
      <c r="A406" s="986"/>
      <c r="B406" s="1022" t="s">
        <v>1892</v>
      </c>
      <c r="C406" s="988"/>
      <c r="D406" s="1053"/>
      <c r="E406" s="1016"/>
      <c r="F406" s="975"/>
    </row>
    <row r="407" spans="1:7" s="382" customFormat="1">
      <c r="A407" s="986"/>
      <c r="B407" s="1022" t="s">
        <v>1893</v>
      </c>
      <c r="C407" s="988" t="s">
        <v>725</v>
      </c>
      <c r="D407" s="1053">
        <v>1</v>
      </c>
      <c r="E407" s="985"/>
      <c r="F407" s="975"/>
    </row>
    <row r="408" spans="1:7" s="382" customFormat="1">
      <c r="A408" s="986"/>
      <c r="B408" s="1022"/>
      <c r="C408" s="985"/>
      <c r="D408" s="985"/>
      <c r="E408" s="985"/>
      <c r="F408" s="975"/>
    </row>
    <row r="409" spans="1:7" s="382" customFormat="1">
      <c r="A409" s="986"/>
      <c r="B409" s="1065" t="s">
        <v>1878</v>
      </c>
      <c r="C409" s="988" t="s">
        <v>1879</v>
      </c>
      <c r="D409" s="1053">
        <v>1</v>
      </c>
      <c r="E409" s="1016"/>
      <c r="F409" s="975"/>
    </row>
    <row r="410" spans="1:7" s="382" customFormat="1">
      <c r="A410" s="986"/>
      <c r="B410" s="1066" t="s">
        <v>1894</v>
      </c>
      <c r="C410" s="988" t="s">
        <v>1879</v>
      </c>
      <c r="D410" s="1053">
        <v>1</v>
      </c>
      <c r="E410" s="1016"/>
      <c r="F410" s="975"/>
    </row>
    <row r="411" spans="1:7">
      <c r="A411" s="986"/>
      <c r="B411" s="1067" t="s">
        <v>1895</v>
      </c>
      <c r="C411" s="1068" t="s">
        <v>725</v>
      </c>
      <c r="D411" s="1069">
        <v>2</v>
      </c>
      <c r="E411" s="1070"/>
      <c r="F411" s="975"/>
    </row>
    <row r="412" spans="1:7" s="382" customFormat="1" ht="14.25">
      <c r="A412" s="986"/>
      <c r="B412" s="1060"/>
      <c r="C412" s="1014" t="s">
        <v>1847</v>
      </c>
      <c r="D412" s="993">
        <v>1</v>
      </c>
      <c r="E412" s="1016"/>
      <c r="F412" s="1020">
        <f>D412*E412</f>
        <v>0</v>
      </c>
    </row>
    <row r="413" spans="1:7" s="382" customFormat="1">
      <c r="A413" s="986"/>
      <c r="B413" s="1060"/>
      <c r="C413" s="1014"/>
      <c r="D413" s="993"/>
      <c r="E413" s="1016"/>
      <c r="F413" s="975"/>
    </row>
    <row r="414" spans="1:7" ht="71.25">
      <c r="A414" s="1071" t="s">
        <v>628</v>
      </c>
      <c r="B414" s="962" t="s">
        <v>1896</v>
      </c>
      <c r="C414" s="978"/>
      <c r="D414" s="1000"/>
      <c r="E414" s="975"/>
      <c r="F414" s="995"/>
    </row>
    <row r="415" spans="1:7">
      <c r="A415" s="976"/>
      <c r="C415" s="978"/>
      <c r="D415" s="1000"/>
      <c r="E415" s="995"/>
      <c r="F415" s="995"/>
    </row>
    <row r="416" spans="1:7" s="382" customFormat="1">
      <c r="A416" s="986"/>
      <c r="B416" s="1032" t="s">
        <v>1897</v>
      </c>
      <c r="C416" s="988"/>
      <c r="D416" s="1053"/>
      <c r="E416" s="1016"/>
      <c r="F416" s="975"/>
    </row>
    <row r="417" spans="1:248" s="382" customFormat="1">
      <c r="A417" s="986"/>
      <c r="B417" s="987" t="s">
        <v>1704</v>
      </c>
      <c r="C417" s="988"/>
      <c r="D417" s="1053"/>
      <c r="E417" s="1016"/>
      <c r="F417" s="975"/>
    </row>
    <row r="418" spans="1:248" s="382" customFormat="1">
      <c r="A418" s="986"/>
      <c r="B418" s="1022"/>
      <c r="C418" s="988"/>
      <c r="D418" s="1053"/>
      <c r="E418" s="1016"/>
      <c r="F418" s="975"/>
    </row>
    <row r="419" spans="1:248" s="387" customFormat="1">
      <c r="A419" s="998"/>
      <c r="B419" s="1021" t="s">
        <v>887</v>
      </c>
      <c r="C419" s="989"/>
      <c r="D419" s="1063"/>
      <c r="E419" s="993"/>
      <c r="F419" s="995"/>
      <c r="G419" s="392"/>
    </row>
    <row r="420" spans="1:248" ht="16.5">
      <c r="A420" s="976"/>
      <c r="B420" s="1072" t="s">
        <v>1898</v>
      </c>
      <c r="C420" s="975"/>
      <c r="D420" s="975"/>
      <c r="E420" s="995"/>
      <c r="F420" s="995"/>
    </row>
    <row r="421" spans="1:248" ht="18.75">
      <c r="A421" s="976"/>
      <c r="B421" s="962" t="s">
        <v>1899</v>
      </c>
      <c r="C421" s="978"/>
      <c r="D421" s="1000"/>
      <c r="E421" s="995"/>
      <c r="F421" s="995"/>
    </row>
    <row r="422" spans="1:248">
      <c r="A422" s="976"/>
      <c r="B422" s="962" t="s">
        <v>1900</v>
      </c>
      <c r="C422" s="978" t="s">
        <v>725</v>
      </c>
      <c r="D422" s="1000">
        <v>1</v>
      </c>
      <c r="E422" s="975"/>
      <c r="F422" s="995"/>
    </row>
    <row r="423" spans="1:248">
      <c r="A423" s="976"/>
      <c r="C423" s="978"/>
      <c r="D423" s="1000"/>
      <c r="E423" s="975"/>
      <c r="F423" s="995"/>
    </row>
    <row r="424" spans="1:248">
      <c r="A424" s="976"/>
      <c r="B424" s="1056" t="s">
        <v>1878</v>
      </c>
      <c r="C424" s="978" t="s">
        <v>1879</v>
      </c>
      <c r="D424" s="1000">
        <v>1</v>
      </c>
      <c r="E424" s="975"/>
      <c r="F424" s="995"/>
    </row>
    <row r="425" spans="1:248">
      <c r="A425" s="976"/>
      <c r="B425" s="1073" t="s">
        <v>1901</v>
      </c>
      <c r="C425" s="997" t="s">
        <v>725</v>
      </c>
      <c r="D425" s="994">
        <v>1</v>
      </c>
      <c r="E425" s="975"/>
      <c r="F425" s="995"/>
    </row>
    <row r="426" spans="1:248">
      <c r="A426" s="976"/>
      <c r="B426" s="1073" t="s">
        <v>1902</v>
      </c>
      <c r="C426" s="997" t="s">
        <v>725</v>
      </c>
      <c r="D426" s="994">
        <v>1</v>
      </c>
      <c r="E426" s="975"/>
      <c r="F426" s="995"/>
    </row>
    <row r="427" spans="1:248">
      <c r="A427" s="976"/>
      <c r="B427" s="1074" t="s">
        <v>1903</v>
      </c>
      <c r="C427" s="997" t="s">
        <v>725</v>
      </c>
      <c r="D427" s="994">
        <v>1</v>
      </c>
      <c r="E427" s="1075"/>
      <c r="F427" s="995"/>
    </row>
    <row r="428" spans="1:248" s="480" customFormat="1">
      <c r="A428" s="976"/>
      <c r="B428" s="962"/>
      <c r="C428" s="1076" t="s">
        <v>387</v>
      </c>
      <c r="D428" s="1077">
        <v>1</v>
      </c>
      <c r="E428" s="958"/>
      <c r="F428" s="995">
        <f t="shared" ref="F428:F435" si="4">$D428*E428</f>
        <v>0</v>
      </c>
    </row>
    <row r="429" spans="1:248" s="382" customFormat="1" ht="14.25">
      <c r="A429" s="986"/>
      <c r="B429" s="1060"/>
      <c r="C429" s="1014"/>
      <c r="D429" s="993"/>
      <c r="E429" s="1016"/>
      <c r="F429" s="995"/>
    </row>
    <row r="430" spans="1:248" s="382" customFormat="1" ht="28.5">
      <c r="A430" s="1042" t="s">
        <v>629</v>
      </c>
      <c r="B430" s="1078" t="s">
        <v>1904</v>
      </c>
      <c r="C430" s="1036"/>
      <c r="D430" s="1079"/>
      <c r="E430" s="1080"/>
      <c r="F430" s="995"/>
      <c r="G430" s="380"/>
      <c r="H430" s="380"/>
      <c r="I430" s="380"/>
      <c r="J430" s="380"/>
      <c r="K430" s="380"/>
      <c r="L430" s="380"/>
      <c r="M430" s="380"/>
      <c r="N430" s="380"/>
      <c r="O430" s="380"/>
      <c r="P430" s="380"/>
      <c r="Q430" s="380"/>
      <c r="R430" s="380"/>
      <c r="S430" s="380"/>
      <c r="T430" s="380"/>
      <c r="U430" s="380"/>
      <c r="V430" s="380"/>
      <c r="W430" s="380"/>
      <c r="X430" s="380"/>
      <c r="Y430" s="380"/>
      <c r="Z430" s="380"/>
      <c r="AA430" s="380"/>
      <c r="AB430" s="380"/>
      <c r="AC430" s="380"/>
      <c r="AD430" s="380"/>
      <c r="AE430" s="380"/>
      <c r="AF430" s="380"/>
      <c r="AG430" s="380"/>
      <c r="AH430" s="380"/>
      <c r="AI430" s="380"/>
      <c r="AJ430" s="380"/>
      <c r="AK430" s="380"/>
      <c r="AL430" s="380"/>
      <c r="AM430" s="380"/>
      <c r="AN430" s="380"/>
      <c r="AO430" s="380"/>
      <c r="AP430" s="380"/>
      <c r="AQ430" s="380"/>
      <c r="AR430" s="380"/>
      <c r="AS430" s="380"/>
      <c r="AT430" s="380"/>
      <c r="AU430" s="380"/>
      <c r="AV430" s="380"/>
      <c r="AW430" s="380"/>
      <c r="AX430" s="380"/>
      <c r="AY430" s="380"/>
      <c r="AZ430" s="380"/>
      <c r="BA430" s="380"/>
      <c r="BB430" s="380"/>
      <c r="BC430" s="380"/>
      <c r="BD430" s="380"/>
      <c r="BE430" s="380"/>
      <c r="BF430" s="380"/>
      <c r="BG430" s="380"/>
      <c r="BH430" s="380"/>
      <c r="BI430" s="380"/>
      <c r="BJ430" s="380"/>
      <c r="BK430" s="380"/>
      <c r="BL430" s="380"/>
      <c r="BM430" s="380"/>
      <c r="BN430" s="380"/>
      <c r="BO430" s="380"/>
      <c r="BP430" s="380"/>
      <c r="BQ430" s="380"/>
      <c r="BR430" s="380"/>
      <c r="BS430" s="380"/>
      <c r="BT430" s="380"/>
      <c r="BU430" s="380"/>
      <c r="BV430" s="380"/>
      <c r="BW430" s="380"/>
      <c r="BX430" s="380"/>
      <c r="BY430" s="380"/>
      <c r="BZ430" s="380"/>
      <c r="CA430" s="380"/>
      <c r="CB430" s="380"/>
      <c r="CC430" s="380"/>
      <c r="CD430" s="380"/>
      <c r="CE430" s="380"/>
      <c r="CF430" s="380"/>
      <c r="CG430" s="380"/>
      <c r="CH430" s="380"/>
      <c r="CI430" s="380"/>
      <c r="CJ430" s="380"/>
      <c r="CK430" s="380"/>
      <c r="CL430" s="380"/>
      <c r="CM430" s="380"/>
      <c r="CN430" s="380"/>
      <c r="CO430" s="380"/>
      <c r="CP430" s="380"/>
      <c r="CQ430" s="380"/>
      <c r="CR430" s="380"/>
      <c r="CS430" s="380"/>
      <c r="CT430" s="380"/>
      <c r="CU430" s="380"/>
      <c r="CV430" s="380"/>
      <c r="CW430" s="380"/>
      <c r="CX430" s="380"/>
      <c r="CY430" s="380"/>
      <c r="CZ430" s="380"/>
      <c r="DA430" s="380"/>
      <c r="DB430" s="380"/>
      <c r="DC430" s="380"/>
      <c r="DD430" s="380"/>
      <c r="DE430" s="380"/>
      <c r="DF430" s="380"/>
      <c r="DG430" s="380"/>
      <c r="DH430" s="380"/>
      <c r="DI430" s="380"/>
      <c r="DJ430" s="380"/>
      <c r="DK430" s="380"/>
      <c r="DL430" s="380"/>
      <c r="DM430" s="380"/>
      <c r="DN430" s="380"/>
      <c r="DO430" s="380"/>
      <c r="DP430" s="380"/>
      <c r="DQ430" s="380"/>
      <c r="DR430" s="380"/>
      <c r="DS430" s="380"/>
      <c r="DT430" s="380"/>
      <c r="DU430" s="380"/>
      <c r="DV430" s="380"/>
      <c r="DW430" s="380"/>
      <c r="DX430" s="380"/>
      <c r="DY430" s="380"/>
      <c r="DZ430" s="380"/>
      <c r="EA430" s="380"/>
      <c r="EB430" s="380"/>
      <c r="EC430" s="380"/>
      <c r="ED430" s="380"/>
      <c r="EE430" s="380"/>
      <c r="EF430" s="380"/>
      <c r="EG430" s="380"/>
      <c r="EH430" s="380"/>
      <c r="EI430" s="380"/>
      <c r="EJ430" s="380"/>
      <c r="EK430" s="380"/>
      <c r="EL430" s="380"/>
      <c r="EM430" s="380"/>
      <c r="EN430" s="380"/>
      <c r="EO430" s="380"/>
      <c r="EP430" s="380"/>
      <c r="EQ430" s="380"/>
      <c r="ER430" s="380"/>
      <c r="ES430" s="380"/>
      <c r="ET430" s="380"/>
      <c r="EU430" s="380"/>
      <c r="EV430" s="380"/>
      <c r="EW430" s="380"/>
      <c r="EX430" s="380"/>
      <c r="EY430" s="380"/>
      <c r="EZ430" s="380"/>
      <c r="FA430" s="380"/>
      <c r="FB430" s="380"/>
      <c r="FC430" s="380"/>
      <c r="FD430" s="380"/>
      <c r="FE430" s="380"/>
      <c r="FF430" s="380"/>
      <c r="FG430" s="380"/>
      <c r="FH430" s="380"/>
      <c r="FI430" s="380"/>
      <c r="FJ430" s="380"/>
      <c r="FK430" s="380"/>
      <c r="FL430" s="380"/>
      <c r="FM430" s="380"/>
      <c r="FN430" s="380"/>
      <c r="FO430" s="380"/>
      <c r="FP430" s="380"/>
      <c r="FQ430" s="380"/>
      <c r="FR430" s="380"/>
      <c r="FS430" s="380"/>
      <c r="FT430" s="380"/>
      <c r="FU430" s="380"/>
      <c r="FV430" s="380"/>
      <c r="FW430" s="380"/>
      <c r="FX430" s="380"/>
      <c r="FY430" s="380"/>
      <c r="FZ430" s="380"/>
      <c r="GA430" s="380"/>
      <c r="GB430" s="380"/>
      <c r="GC430" s="380"/>
      <c r="GD430" s="380"/>
      <c r="GE430" s="380"/>
      <c r="GF430" s="380"/>
      <c r="GG430" s="380"/>
      <c r="GH430" s="380"/>
      <c r="GI430" s="380"/>
      <c r="GJ430" s="380"/>
      <c r="GK430" s="380"/>
      <c r="GL430" s="380"/>
      <c r="GM430" s="380"/>
      <c r="GN430" s="380"/>
      <c r="GO430" s="380"/>
      <c r="GP430" s="380"/>
      <c r="GQ430" s="380"/>
      <c r="GR430" s="380"/>
      <c r="GS430" s="380"/>
      <c r="GT430" s="380"/>
      <c r="GU430" s="380"/>
      <c r="GV430" s="380"/>
      <c r="GW430" s="380"/>
      <c r="GX430" s="380"/>
      <c r="GY430" s="380"/>
      <c r="GZ430" s="380"/>
      <c r="HA430" s="380"/>
      <c r="HB430" s="380"/>
      <c r="HC430" s="380"/>
      <c r="HD430" s="380"/>
      <c r="HE430" s="380"/>
      <c r="HF430" s="380"/>
      <c r="HG430" s="380"/>
      <c r="HH430" s="380"/>
      <c r="HI430" s="380"/>
      <c r="HJ430" s="380"/>
      <c r="HK430" s="380"/>
      <c r="HL430" s="380"/>
      <c r="HM430" s="380"/>
      <c r="HN430" s="380"/>
      <c r="HO430" s="380"/>
      <c r="HP430" s="380"/>
      <c r="HQ430" s="380"/>
      <c r="HR430" s="380"/>
      <c r="HS430" s="380"/>
      <c r="HT430" s="380"/>
      <c r="HU430" s="380"/>
      <c r="HV430" s="380"/>
      <c r="HW430" s="380"/>
      <c r="HX430" s="380"/>
      <c r="HY430" s="380"/>
      <c r="HZ430" s="380"/>
      <c r="IA430" s="380"/>
      <c r="IB430" s="380"/>
      <c r="IC430" s="380"/>
      <c r="ID430" s="380"/>
      <c r="IE430" s="380"/>
      <c r="IF430" s="380"/>
      <c r="IG430" s="380"/>
      <c r="IH430" s="380"/>
      <c r="II430" s="380"/>
      <c r="IJ430" s="380"/>
      <c r="IK430" s="380"/>
      <c r="IL430" s="380"/>
      <c r="IM430" s="380"/>
      <c r="IN430" s="380"/>
    </row>
    <row r="431" spans="1:248" s="382" customFormat="1" ht="14.25">
      <c r="A431" s="986"/>
      <c r="B431" s="1022"/>
      <c r="C431" s="988"/>
      <c r="D431" s="1053"/>
      <c r="E431" s="1039"/>
      <c r="F431" s="995"/>
      <c r="G431" s="387"/>
      <c r="H431" s="387"/>
      <c r="I431" s="387"/>
      <c r="J431" s="387"/>
      <c r="K431" s="387"/>
      <c r="L431" s="387"/>
      <c r="M431" s="387"/>
      <c r="N431" s="387"/>
      <c r="O431" s="387"/>
      <c r="P431" s="387"/>
      <c r="Q431" s="387"/>
      <c r="R431" s="387"/>
      <c r="S431" s="387"/>
      <c r="T431" s="387"/>
      <c r="U431" s="387"/>
      <c r="V431" s="387"/>
      <c r="W431" s="387"/>
      <c r="X431" s="387"/>
      <c r="Y431" s="387"/>
      <c r="Z431" s="387"/>
      <c r="AA431" s="387"/>
      <c r="AB431" s="387"/>
      <c r="AC431" s="387"/>
      <c r="AD431" s="387"/>
      <c r="AE431" s="387"/>
      <c r="AF431" s="387"/>
      <c r="AG431" s="387"/>
      <c r="AH431" s="387"/>
      <c r="AI431" s="387"/>
      <c r="AJ431" s="387"/>
      <c r="AK431" s="387"/>
      <c r="AL431" s="387"/>
      <c r="AM431" s="387"/>
      <c r="AN431" s="387"/>
      <c r="AO431" s="387"/>
      <c r="AP431" s="387"/>
      <c r="AQ431" s="387"/>
      <c r="AR431" s="387"/>
      <c r="AS431" s="387"/>
      <c r="AT431" s="387"/>
      <c r="AU431" s="387"/>
      <c r="AV431" s="387"/>
      <c r="AW431" s="387"/>
      <c r="AX431" s="387"/>
      <c r="AY431" s="387"/>
      <c r="AZ431" s="387"/>
      <c r="BA431" s="387"/>
      <c r="BB431" s="387"/>
      <c r="BC431" s="387"/>
      <c r="BD431" s="387"/>
      <c r="BE431" s="387"/>
      <c r="BF431" s="387"/>
      <c r="BG431" s="387"/>
      <c r="BH431" s="387"/>
      <c r="BI431" s="387"/>
      <c r="BJ431" s="387"/>
      <c r="BK431" s="387"/>
      <c r="BL431" s="387"/>
      <c r="BM431" s="387"/>
      <c r="BN431" s="387"/>
      <c r="BO431" s="387"/>
      <c r="BP431" s="387"/>
      <c r="BQ431" s="387"/>
      <c r="BR431" s="387"/>
      <c r="BS431" s="387"/>
      <c r="BT431" s="387"/>
      <c r="BU431" s="387"/>
      <c r="BV431" s="387"/>
      <c r="BW431" s="387"/>
      <c r="BX431" s="387"/>
      <c r="BY431" s="387"/>
      <c r="BZ431" s="387"/>
      <c r="CA431" s="387"/>
      <c r="CB431" s="387"/>
      <c r="CC431" s="387"/>
      <c r="CD431" s="387"/>
      <c r="CE431" s="387"/>
      <c r="CF431" s="387"/>
      <c r="CG431" s="387"/>
      <c r="CH431" s="387"/>
      <c r="CI431" s="387"/>
      <c r="CJ431" s="387"/>
      <c r="CK431" s="387"/>
      <c r="CL431" s="387"/>
      <c r="CM431" s="387"/>
      <c r="CN431" s="387"/>
      <c r="CO431" s="387"/>
      <c r="CP431" s="387"/>
      <c r="CQ431" s="387"/>
      <c r="CR431" s="387"/>
      <c r="CS431" s="387"/>
      <c r="CT431" s="387"/>
      <c r="CU431" s="387"/>
      <c r="CV431" s="387"/>
      <c r="CW431" s="387"/>
      <c r="CX431" s="387"/>
      <c r="CY431" s="387"/>
      <c r="CZ431" s="387"/>
      <c r="DA431" s="387"/>
      <c r="DB431" s="387"/>
      <c r="DC431" s="387"/>
      <c r="DD431" s="387"/>
      <c r="DE431" s="387"/>
      <c r="DF431" s="387"/>
      <c r="DG431" s="387"/>
      <c r="DH431" s="387"/>
      <c r="DI431" s="387"/>
      <c r="DJ431" s="387"/>
      <c r="DK431" s="387"/>
      <c r="DL431" s="387"/>
      <c r="DM431" s="387"/>
      <c r="DN431" s="387"/>
      <c r="DO431" s="387"/>
      <c r="DP431" s="387"/>
      <c r="DQ431" s="387"/>
      <c r="DR431" s="387"/>
      <c r="DS431" s="387"/>
      <c r="DT431" s="387"/>
      <c r="DU431" s="387"/>
      <c r="DV431" s="387"/>
      <c r="DW431" s="387"/>
      <c r="DX431" s="387"/>
      <c r="DY431" s="387"/>
      <c r="DZ431" s="387"/>
      <c r="EA431" s="387"/>
      <c r="EB431" s="387"/>
      <c r="EC431" s="387"/>
      <c r="ED431" s="387"/>
      <c r="EE431" s="387"/>
      <c r="EF431" s="387"/>
      <c r="EG431" s="387"/>
      <c r="EH431" s="387"/>
      <c r="EI431" s="387"/>
      <c r="EJ431" s="387"/>
      <c r="EK431" s="387"/>
      <c r="EL431" s="387"/>
      <c r="EM431" s="387"/>
      <c r="EN431" s="387"/>
      <c r="EO431" s="387"/>
      <c r="EP431" s="387"/>
      <c r="EQ431" s="387"/>
      <c r="ER431" s="387"/>
      <c r="ES431" s="387"/>
      <c r="ET431" s="387"/>
      <c r="EU431" s="387"/>
      <c r="EV431" s="387"/>
      <c r="EW431" s="387"/>
      <c r="EX431" s="387"/>
      <c r="EY431" s="387"/>
      <c r="EZ431" s="387"/>
      <c r="FA431" s="387"/>
      <c r="FB431" s="387"/>
      <c r="FC431" s="387"/>
      <c r="FD431" s="387"/>
      <c r="FE431" s="387"/>
      <c r="FF431" s="387"/>
      <c r="FG431" s="387"/>
      <c r="FH431" s="387"/>
      <c r="FI431" s="387"/>
      <c r="FJ431" s="387"/>
      <c r="FK431" s="387"/>
      <c r="FL431" s="387"/>
      <c r="FM431" s="387"/>
      <c r="FN431" s="387"/>
      <c r="FO431" s="387"/>
      <c r="FP431" s="387"/>
      <c r="FQ431" s="387"/>
      <c r="FR431" s="387"/>
      <c r="FS431" s="387"/>
      <c r="FT431" s="387"/>
      <c r="FU431" s="387"/>
      <c r="FV431" s="387"/>
      <c r="FW431" s="387"/>
      <c r="FX431" s="387"/>
      <c r="FY431" s="387"/>
      <c r="FZ431" s="387"/>
      <c r="GA431" s="387"/>
      <c r="GB431" s="387"/>
      <c r="GC431" s="387"/>
      <c r="GD431" s="387"/>
      <c r="GE431" s="387"/>
      <c r="GF431" s="387"/>
      <c r="GG431" s="387"/>
      <c r="GH431" s="387"/>
      <c r="GI431" s="387"/>
      <c r="GJ431" s="387"/>
      <c r="GK431" s="387"/>
      <c r="GL431" s="387"/>
      <c r="GM431" s="387"/>
      <c r="GN431" s="387"/>
      <c r="GO431" s="387"/>
      <c r="GP431" s="387"/>
      <c r="GQ431" s="387"/>
      <c r="GR431" s="387"/>
      <c r="GS431" s="387"/>
      <c r="GT431" s="387"/>
      <c r="GU431" s="387"/>
      <c r="GV431" s="387"/>
      <c r="GW431" s="387"/>
      <c r="GX431" s="387"/>
      <c r="GY431" s="387"/>
      <c r="GZ431" s="387"/>
      <c r="HA431" s="387"/>
      <c r="HB431" s="387"/>
      <c r="HC431" s="387"/>
      <c r="HD431" s="387"/>
      <c r="HE431" s="387"/>
      <c r="HF431" s="387"/>
      <c r="HG431" s="387"/>
      <c r="HH431" s="387"/>
      <c r="HI431" s="387"/>
      <c r="HJ431" s="387"/>
      <c r="HK431" s="387"/>
      <c r="HL431" s="387"/>
      <c r="HM431" s="387"/>
      <c r="HN431" s="387"/>
      <c r="HO431" s="387"/>
      <c r="HP431" s="387"/>
      <c r="HQ431" s="387"/>
      <c r="HR431" s="387"/>
      <c r="HS431" s="387"/>
      <c r="HT431" s="387"/>
      <c r="HU431" s="387"/>
      <c r="HV431" s="387"/>
      <c r="HW431" s="387"/>
      <c r="HX431" s="387"/>
      <c r="HY431" s="387"/>
      <c r="HZ431" s="387"/>
      <c r="IA431" s="387"/>
      <c r="IB431" s="387"/>
      <c r="IC431" s="387"/>
      <c r="ID431" s="387"/>
      <c r="IE431" s="387"/>
      <c r="IF431" s="387"/>
      <c r="IG431" s="387"/>
      <c r="IH431" s="387"/>
      <c r="II431" s="387"/>
      <c r="IJ431" s="387"/>
      <c r="IK431" s="387"/>
      <c r="IL431" s="387"/>
      <c r="IM431" s="387"/>
      <c r="IN431" s="387"/>
    </row>
    <row r="432" spans="1:248" s="387" customFormat="1">
      <c r="A432" s="998"/>
      <c r="B432" s="1021" t="s">
        <v>887</v>
      </c>
      <c r="C432" s="989"/>
      <c r="D432" s="1063"/>
      <c r="E432" s="993"/>
      <c r="F432" s="995"/>
      <c r="G432" s="392"/>
    </row>
    <row r="433" spans="1:248" s="382" customFormat="1">
      <c r="A433" s="986"/>
      <c r="B433" s="962" t="s">
        <v>1905</v>
      </c>
      <c r="C433" s="978" t="s">
        <v>725</v>
      </c>
      <c r="D433" s="978">
        <v>1</v>
      </c>
      <c r="E433" s="1081"/>
      <c r="F433" s="995">
        <f t="shared" si="4"/>
        <v>0</v>
      </c>
      <c r="G433" s="384"/>
      <c r="H433" s="384"/>
      <c r="I433" s="384"/>
      <c r="J433" s="384"/>
      <c r="K433" s="384"/>
      <c r="L433" s="384"/>
      <c r="M433" s="384"/>
      <c r="N433" s="384"/>
      <c r="O433" s="384"/>
      <c r="P433" s="384"/>
      <c r="Q433" s="384"/>
      <c r="R433" s="384"/>
      <c r="S433" s="384"/>
      <c r="T433" s="384"/>
      <c r="U433" s="384"/>
      <c r="V433" s="384"/>
      <c r="W433" s="384"/>
      <c r="X433" s="384"/>
      <c r="Y433" s="384"/>
      <c r="Z433" s="384"/>
      <c r="AA433" s="384"/>
      <c r="AB433" s="384"/>
      <c r="AC433" s="384"/>
      <c r="AD433" s="384"/>
      <c r="AE433" s="384"/>
      <c r="AF433" s="384"/>
      <c r="AG433" s="384"/>
      <c r="AH433" s="384"/>
      <c r="AI433" s="384"/>
      <c r="AJ433" s="384"/>
      <c r="AK433" s="384"/>
      <c r="AL433" s="384"/>
      <c r="AM433" s="384"/>
      <c r="AN433" s="384"/>
      <c r="AO433" s="384"/>
      <c r="AP433" s="384"/>
      <c r="AQ433" s="384"/>
      <c r="AR433" s="384"/>
      <c r="AS433" s="384"/>
      <c r="AT433" s="384"/>
      <c r="AU433" s="384"/>
      <c r="AV433" s="384"/>
      <c r="AW433" s="384"/>
      <c r="AX433" s="384"/>
      <c r="AY433" s="384"/>
      <c r="AZ433" s="384"/>
      <c r="BA433" s="384"/>
      <c r="BB433" s="384"/>
      <c r="BC433" s="384"/>
      <c r="BD433" s="384"/>
      <c r="BE433" s="384"/>
      <c r="BF433" s="384"/>
      <c r="BG433" s="384"/>
      <c r="BH433" s="384"/>
      <c r="BI433" s="384"/>
      <c r="BJ433" s="384"/>
      <c r="BK433" s="384"/>
      <c r="BL433" s="384"/>
      <c r="BM433" s="384"/>
      <c r="BN433" s="384"/>
      <c r="BO433" s="384"/>
      <c r="BP433" s="384"/>
      <c r="BQ433" s="384"/>
      <c r="BR433" s="384"/>
      <c r="BS433" s="384"/>
      <c r="BT433" s="384"/>
      <c r="BU433" s="384"/>
      <c r="BV433" s="384"/>
      <c r="BW433" s="384"/>
      <c r="BX433" s="384"/>
      <c r="BY433" s="384"/>
      <c r="BZ433" s="384"/>
      <c r="CA433" s="384"/>
      <c r="CB433" s="384"/>
      <c r="CC433" s="384"/>
      <c r="CD433" s="384"/>
      <c r="CE433" s="384"/>
      <c r="CF433" s="384"/>
      <c r="CG433" s="384"/>
      <c r="CH433" s="384"/>
      <c r="CI433" s="384"/>
      <c r="CJ433" s="384"/>
      <c r="CK433" s="384"/>
      <c r="CL433" s="384"/>
      <c r="CM433" s="384"/>
      <c r="CN433" s="384"/>
      <c r="CO433" s="384"/>
      <c r="CP433" s="384"/>
      <c r="CQ433" s="384"/>
      <c r="CR433" s="384"/>
      <c r="CS433" s="384"/>
      <c r="CT433" s="384"/>
      <c r="CU433" s="384"/>
      <c r="CV433" s="384"/>
      <c r="CW433" s="384"/>
      <c r="CX433" s="384"/>
      <c r="CY433" s="384"/>
      <c r="CZ433" s="384"/>
      <c r="DA433" s="384"/>
      <c r="DB433" s="384"/>
      <c r="DC433" s="384"/>
      <c r="DD433" s="384"/>
      <c r="DE433" s="384"/>
      <c r="DF433" s="384"/>
      <c r="DG433" s="384"/>
      <c r="DH433" s="384"/>
      <c r="DI433" s="384"/>
      <c r="DJ433" s="384"/>
      <c r="DK433" s="384"/>
      <c r="DL433" s="384"/>
      <c r="DM433" s="384"/>
      <c r="DN433" s="384"/>
      <c r="DO433" s="384"/>
      <c r="DP433" s="384"/>
      <c r="DQ433" s="384"/>
      <c r="DR433" s="384"/>
      <c r="DS433" s="384"/>
      <c r="DT433" s="384"/>
      <c r="DU433" s="384"/>
      <c r="DV433" s="384"/>
      <c r="DW433" s="384"/>
      <c r="DX433" s="384"/>
      <c r="DY433" s="384"/>
      <c r="DZ433" s="384"/>
      <c r="EA433" s="384"/>
      <c r="EB433" s="384"/>
      <c r="EC433" s="384"/>
      <c r="ED433" s="384"/>
      <c r="EE433" s="384"/>
      <c r="EF433" s="384"/>
      <c r="EG433" s="384"/>
      <c r="EH433" s="384"/>
      <c r="EI433" s="384"/>
      <c r="EJ433" s="384"/>
      <c r="EK433" s="384"/>
      <c r="EL433" s="384"/>
      <c r="EM433" s="384"/>
      <c r="EN433" s="384"/>
      <c r="EO433" s="384"/>
      <c r="EP433" s="384"/>
      <c r="EQ433" s="384"/>
      <c r="ER433" s="384"/>
      <c r="ES433" s="384"/>
      <c r="ET433" s="384"/>
      <c r="EU433" s="384"/>
      <c r="EV433" s="384"/>
      <c r="EW433" s="384"/>
      <c r="EX433" s="384"/>
      <c r="EY433" s="384"/>
      <c r="EZ433" s="384"/>
      <c r="FA433" s="384"/>
      <c r="FB433" s="384"/>
      <c r="FC433" s="384"/>
      <c r="FD433" s="384"/>
      <c r="FE433" s="384"/>
      <c r="FF433" s="384"/>
      <c r="FG433" s="384"/>
      <c r="FH433" s="384"/>
      <c r="FI433" s="384"/>
      <c r="FJ433" s="384"/>
      <c r="FK433" s="384"/>
      <c r="FL433" s="384"/>
      <c r="FM433" s="384"/>
      <c r="FN433" s="384"/>
      <c r="FO433" s="384"/>
      <c r="FP433" s="384"/>
      <c r="FQ433" s="384"/>
      <c r="FR433" s="384"/>
      <c r="FS433" s="384"/>
      <c r="FT433" s="384"/>
      <c r="FU433" s="384"/>
      <c r="FV433" s="384"/>
      <c r="FW433" s="384"/>
      <c r="FX433" s="384"/>
      <c r="FY433" s="384"/>
      <c r="FZ433" s="384"/>
      <c r="GA433" s="384"/>
      <c r="GB433" s="384"/>
      <c r="GC433" s="384"/>
      <c r="GD433" s="384"/>
      <c r="GE433" s="384"/>
      <c r="GF433" s="384"/>
      <c r="GG433" s="384"/>
      <c r="GH433" s="384"/>
      <c r="GI433" s="384"/>
      <c r="GJ433" s="384"/>
      <c r="GK433" s="384"/>
      <c r="GL433" s="384"/>
      <c r="GM433" s="384"/>
      <c r="GN433" s="384"/>
      <c r="GO433" s="384"/>
      <c r="GP433" s="384"/>
      <c r="GQ433" s="384"/>
      <c r="GR433" s="384"/>
      <c r="GS433" s="384"/>
      <c r="GT433" s="384"/>
      <c r="GU433" s="384"/>
      <c r="GV433" s="384"/>
      <c r="GW433" s="384"/>
      <c r="GX433" s="384"/>
      <c r="GY433" s="384"/>
      <c r="GZ433" s="384"/>
      <c r="HA433" s="384"/>
      <c r="HB433" s="384"/>
      <c r="HC433" s="384"/>
      <c r="HD433" s="384"/>
      <c r="HE433" s="384"/>
      <c r="HF433" s="384"/>
      <c r="HG433" s="384"/>
      <c r="HH433" s="384"/>
      <c r="HI433" s="384"/>
      <c r="HJ433" s="384"/>
      <c r="HK433" s="384"/>
      <c r="HL433" s="384"/>
      <c r="HM433" s="384"/>
      <c r="HN433" s="384"/>
      <c r="HO433" s="384"/>
      <c r="HP433" s="384"/>
      <c r="HQ433" s="384"/>
      <c r="HR433" s="384"/>
      <c r="HS433" s="384"/>
      <c r="HT433" s="384"/>
      <c r="HU433" s="384"/>
      <c r="HV433" s="384"/>
      <c r="HW433" s="384"/>
      <c r="HX433" s="384"/>
      <c r="HY433" s="384"/>
      <c r="HZ433" s="384"/>
      <c r="IA433" s="384"/>
      <c r="IB433" s="384"/>
      <c r="IC433" s="384"/>
      <c r="ID433" s="384"/>
      <c r="IE433" s="384"/>
      <c r="IF433" s="384"/>
      <c r="IG433" s="384"/>
      <c r="IH433" s="384"/>
      <c r="II433" s="384"/>
      <c r="IJ433" s="384"/>
      <c r="IK433" s="384"/>
      <c r="IL433" s="384"/>
      <c r="IM433" s="384"/>
      <c r="IN433" s="384"/>
    </row>
    <row r="434" spans="1:248" s="382" customFormat="1">
      <c r="A434" s="986"/>
      <c r="B434" s="962" t="s">
        <v>1906</v>
      </c>
      <c r="C434" s="978" t="s">
        <v>725</v>
      </c>
      <c r="D434" s="978">
        <v>1</v>
      </c>
      <c r="E434" s="1081"/>
      <c r="F434" s="995">
        <f t="shared" si="4"/>
        <v>0</v>
      </c>
      <c r="G434" s="384"/>
      <c r="H434" s="384"/>
      <c r="I434" s="384"/>
      <c r="J434" s="384"/>
      <c r="K434" s="384"/>
      <c r="L434" s="384"/>
      <c r="M434" s="384"/>
      <c r="N434" s="384"/>
      <c r="O434" s="384"/>
      <c r="P434" s="384"/>
      <c r="Q434" s="384"/>
      <c r="R434" s="384"/>
      <c r="S434" s="384"/>
      <c r="T434" s="384"/>
      <c r="U434" s="384"/>
      <c r="V434" s="384"/>
      <c r="W434" s="384"/>
      <c r="X434" s="384"/>
      <c r="Y434" s="384"/>
      <c r="Z434" s="384"/>
      <c r="AA434" s="384"/>
      <c r="AB434" s="384"/>
      <c r="AC434" s="384"/>
      <c r="AD434" s="384"/>
      <c r="AE434" s="384"/>
      <c r="AF434" s="384"/>
      <c r="AG434" s="384"/>
      <c r="AH434" s="384"/>
      <c r="AI434" s="384"/>
      <c r="AJ434" s="384"/>
      <c r="AK434" s="384"/>
      <c r="AL434" s="384"/>
      <c r="AM434" s="384"/>
      <c r="AN434" s="384"/>
      <c r="AO434" s="384"/>
      <c r="AP434" s="384"/>
      <c r="AQ434" s="384"/>
      <c r="AR434" s="384"/>
      <c r="AS434" s="384"/>
      <c r="AT434" s="384"/>
      <c r="AU434" s="384"/>
      <c r="AV434" s="384"/>
      <c r="AW434" s="384"/>
      <c r="AX434" s="384"/>
      <c r="AY434" s="384"/>
      <c r="AZ434" s="384"/>
      <c r="BA434" s="384"/>
      <c r="BB434" s="384"/>
      <c r="BC434" s="384"/>
      <c r="BD434" s="384"/>
      <c r="BE434" s="384"/>
      <c r="BF434" s="384"/>
      <c r="BG434" s="384"/>
      <c r="BH434" s="384"/>
      <c r="BI434" s="384"/>
      <c r="BJ434" s="384"/>
      <c r="BK434" s="384"/>
      <c r="BL434" s="384"/>
      <c r="BM434" s="384"/>
      <c r="BN434" s="384"/>
      <c r="BO434" s="384"/>
      <c r="BP434" s="384"/>
      <c r="BQ434" s="384"/>
      <c r="BR434" s="384"/>
      <c r="BS434" s="384"/>
      <c r="BT434" s="384"/>
      <c r="BU434" s="384"/>
      <c r="BV434" s="384"/>
      <c r="BW434" s="384"/>
      <c r="BX434" s="384"/>
      <c r="BY434" s="384"/>
      <c r="BZ434" s="384"/>
      <c r="CA434" s="384"/>
      <c r="CB434" s="384"/>
      <c r="CC434" s="384"/>
      <c r="CD434" s="384"/>
      <c r="CE434" s="384"/>
      <c r="CF434" s="384"/>
      <c r="CG434" s="384"/>
      <c r="CH434" s="384"/>
      <c r="CI434" s="384"/>
      <c r="CJ434" s="384"/>
      <c r="CK434" s="384"/>
      <c r="CL434" s="384"/>
      <c r="CM434" s="384"/>
      <c r="CN434" s="384"/>
      <c r="CO434" s="384"/>
      <c r="CP434" s="384"/>
      <c r="CQ434" s="384"/>
      <c r="CR434" s="384"/>
      <c r="CS434" s="384"/>
      <c r="CT434" s="384"/>
      <c r="CU434" s="384"/>
      <c r="CV434" s="384"/>
      <c r="CW434" s="384"/>
      <c r="CX434" s="384"/>
      <c r="CY434" s="384"/>
      <c r="CZ434" s="384"/>
      <c r="DA434" s="384"/>
      <c r="DB434" s="384"/>
      <c r="DC434" s="384"/>
      <c r="DD434" s="384"/>
      <c r="DE434" s="384"/>
      <c r="DF434" s="384"/>
      <c r="DG434" s="384"/>
      <c r="DH434" s="384"/>
      <c r="DI434" s="384"/>
      <c r="DJ434" s="384"/>
      <c r="DK434" s="384"/>
      <c r="DL434" s="384"/>
      <c r="DM434" s="384"/>
      <c r="DN434" s="384"/>
      <c r="DO434" s="384"/>
      <c r="DP434" s="384"/>
      <c r="DQ434" s="384"/>
      <c r="DR434" s="384"/>
      <c r="DS434" s="384"/>
      <c r="DT434" s="384"/>
      <c r="DU434" s="384"/>
      <c r="DV434" s="384"/>
      <c r="DW434" s="384"/>
      <c r="DX434" s="384"/>
      <c r="DY434" s="384"/>
      <c r="DZ434" s="384"/>
      <c r="EA434" s="384"/>
      <c r="EB434" s="384"/>
      <c r="EC434" s="384"/>
      <c r="ED434" s="384"/>
      <c r="EE434" s="384"/>
      <c r="EF434" s="384"/>
      <c r="EG434" s="384"/>
      <c r="EH434" s="384"/>
      <c r="EI434" s="384"/>
      <c r="EJ434" s="384"/>
      <c r="EK434" s="384"/>
      <c r="EL434" s="384"/>
      <c r="EM434" s="384"/>
      <c r="EN434" s="384"/>
      <c r="EO434" s="384"/>
      <c r="EP434" s="384"/>
      <c r="EQ434" s="384"/>
      <c r="ER434" s="384"/>
      <c r="ES434" s="384"/>
      <c r="ET434" s="384"/>
      <c r="EU434" s="384"/>
      <c r="EV434" s="384"/>
      <c r="EW434" s="384"/>
      <c r="EX434" s="384"/>
      <c r="EY434" s="384"/>
      <c r="EZ434" s="384"/>
      <c r="FA434" s="384"/>
      <c r="FB434" s="384"/>
      <c r="FC434" s="384"/>
      <c r="FD434" s="384"/>
      <c r="FE434" s="384"/>
      <c r="FF434" s="384"/>
      <c r="FG434" s="384"/>
      <c r="FH434" s="384"/>
      <c r="FI434" s="384"/>
      <c r="FJ434" s="384"/>
      <c r="FK434" s="384"/>
      <c r="FL434" s="384"/>
      <c r="FM434" s="384"/>
      <c r="FN434" s="384"/>
      <c r="FO434" s="384"/>
      <c r="FP434" s="384"/>
      <c r="FQ434" s="384"/>
      <c r="FR434" s="384"/>
      <c r="FS434" s="384"/>
      <c r="FT434" s="384"/>
      <c r="FU434" s="384"/>
      <c r="FV434" s="384"/>
      <c r="FW434" s="384"/>
      <c r="FX434" s="384"/>
      <c r="FY434" s="384"/>
      <c r="FZ434" s="384"/>
      <c r="GA434" s="384"/>
      <c r="GB434" s="384"/>
      <c r="GC434" s="384"/>
      <c r="GD434" s="384"/>
      <c r="GE434" s="384"/>
      <c r="GF434" s="384"/>
      <c r="GG434" s="384"/>
      <c r="GH434" s="384"/>
      <c r="GI434" s="384"/>
      <c r="GJ434" s="384"/>
      <c r="GK434" s="384"/>
      <c r="GL434" s="384"/>
      <c r="GM434" s="384"/>
      <c r="GN434" s="384"/>
      <c r="GO434" s="384"/>
      <c r="GP434" s="384"/>
      <c r="GQ434" s="384"/>
      <c r="GR434" s="384"/>
      <c r="GS434" s="384"/>
      <c r="GT434" s="384"/>
      <c r="GU434" s="384"/>
      <c r="GV434" s="384"/>
      <c r="GW434" s="384"/>
      <c r="GX434" s="384"/>
      <c r="GY434" s="384"/>
      <c r="GZ434" s="384"/>
      <c r="HA434" s="384"/>
      <c r="HB434" s="384"/>
      <c r="HC434" s="384"/>
      <c r="HD434" s="384"/>
      <c r="HE434" s="384"/>
      <c r="HF434" s="384"/>
      <c r="HG434" s="384"/>
      <c r="HH434" s="384"/>
      <c r="HI434" s="384"/>
      <c r="HJ434" s="384"/>
      <c r="HK434" s="384"/>
      <c r="HL434" s="384"/>
      <c r="HM434" s="384"/>
      <c r="HN434" s="384"/>
      <c r="HO434" s="384"/>
      <c r="HP434" s="384"/>
      <c r="HQ434" s="384"/>
      <c r="HR434" s="384"/>
      <c r="HS434" s="384"/>
      <c r="HT434" s="384"/>
      <c r="HU434" s="384"/>
      <c r="HV434" s="384"/>
      <c r="HW434" s="384"/>
      <c r="HX434" s="384"/>
      <c r="HY434" s="384"/>
      <c r="HZ434" s="384"/>
      <c r="IA434" s="384"/>
      <c r="IB434" s="384"/>
      <c r="IC434" s="384"/>
      <c r="ID434" s="384"/>
      <c r="IE434" s="384"/>
      <c r="IF434" s="384"/>
      <c r="IG434" s="384"/>
      <c r="IH434" s="384"/>
      <c r="II434" s="384"/>
      <c r="IJ434" s="384"/>
      <c r="IK434" s="384"/>
      <c r="IL434" s="384"/>
      <c r="IM434" s="384"/>
      <c r="IN434" s="384"/>
    </row>
    <row r="435" spans="1:248" s="382" customFormat="1">
      <c r="A435" s="986"/>
      <c r="B435" s="962" t="s">
        <v>1907</v>
      </c>
      <c r="C435" s="978" t="s">
        <v>725</v>
      </c>
      <c r="D435" s="978">
        <v>2</v>
      </c>
      <c r="E435" s="1081"/>
      <c r="F435" s="995">
        <f t="shared" si="4"/>
        <v>0</v>
      </c>
      <c r="G435" s="384"/>
      <c r="H435" s="384"/>
      <c r="I435" s="384"/>
      <c r="J435" s="384"/>
      <c r="K435" s="384"/>
      <c r="L435" s="384"/>
      <c r="M435" s="384"/>
      <c r="N435" s="384"/>
      <c r="O435" s="384"/>
      <c r="P435" s="384"/>
      <c r="Q435" s="384"/>
      <c r="R435" s="384"/>
      <c r="S435" s="384"/>
      <c r="T435" s="384"/>
      <c r="U435" s="384"/>
      <c r="V435" s="384"/>
      <c r="W435" s="384"/>
      <c r="X435" s="384"/>
      <c r="Y435" s="384"/>
      <c r="Z435" s="384"/>
      <c r="AA435" s="384"/>
      <c r="AB435" s="384"/>
      <c r="AC435" s="384"/>
      <c r="AD435" s="384"/>
      <c r="AE435" s="384"/>
      <c r="AF435" s="384"/>
      <c r="AG435" s="384"/>
      <c r="AH435" s="384"/>
      <c r="AI435" s="384"/>
      <c r="AJ435" s="384"/>
      <c r="AK435" s="384"/>
      <c r="AL435" s="384"/>
      <c r="AM435" s="384"/>
      <c r="AN435" s="384"/>
      <c r="AO435" s="384"/>
      <c r="AP435" s="384"/>
      <c r="AQ435" s="384"/>
      <c r="AR435" s="384"/>
      <c r="AS435" s="384"/>
      <c r="AT435" s="384"/>
      <c r="AU435" s="384"/>
      <c r="AV435" s="384"/>
      <c r="AW435" s="384"/>
      <c r="AX435" s="384"/>
      <c r="AY435" s="384"/>
      <c r="AZ435" s="384"/>
      <c r="BA435" s="384"/>
      <c r="BB435" s="384"/>
      <c r="BC435" s="384"/>
      <c r="BD435" s="384"/>
      <c r="BE435" s="384"/>
      <c r="BF435" s="384"/>
      <c r="BG435" s="384"/>
      <c r="BH435" s="384"/>
      <c r="BI435" s="384"/>
      <c r="BJ435" s="384"/>
      <c r="BK435" s="384"/>
      <c r="BL435" s="384"/>
      <c r="BM435" s="384"/>
      <c r="BN435" s="384"/>
      <c r="BO435" s="384"/>
      <c r="BP435" s="384"/>
      <c r="BQ435" s="384"/>
      <c r="BR435" s="384"/>
      <c r="BS435" s="384"/>
      <c r="BT435" s="384"/>
      <c r="BU435" s="384"/>
      <c r="BV435" s="384"/>
      <c r="BW435" s="384"/>
      <c r="BX435" s="384"/>
      <c r="BY435" s="384"/>
      <c r="BZ435" s="384"/>
      <c r="CA435" s="384"/>
      <c r="CB435" s="384"/>
      <c r="CC435" s="384"/>
      <c r="CD435" s="384"/>
      <c r="CE435" s="384"/>
      <c r="CF435" s="384"/>
      <c r="CG435" s="384"/>
      <c r="CH435" s="384"/>
      <c r="CI435" s="384"/>
      <c r="CJ435" s="384"/>
      <c r="CK435" s="384"/>
      <c r="CL435" s="384"/>
      <c r="CM435" s="384"/>
      <c r="CN435" s="384"/>
      <c r="CO435" s="384"/>
      <c r="CP435" s="384"/>
      <c r="CQ435" s="384"/>
      <c r="CR435" s="384"/>
      <c r="CS435" s="384"/>
      <c r="CT435" s="384"/>
      <c r="CU435" s="384"/>
      <c r="CV435" s="384"/>
      <c r="CW435" s="384"/>
      <c r="CX435" s="384"/>
      <c r="CY435" s="384"/>
      <c r="CZ435" s="384"/>
      <c r="DA435" s="384"/>
      <c r="DB435" s="384"/>
      <c r="DC435" s="384"/>
      <c r="DD435" s="384"/>
      <c r="DE435" s="384"/>
      <c r="DF435" s="384"/>
      <c r="DG435" s="384"/>
      <c r="DH435" s="384"/>
      <c r="DI435" s="384"/>
      <c r="DJ435" s="384"/>
      <c r="DK435" s="384"/>
      <c r="DL435" s="384"/>
      <c r="DM435" s="384"/>
      <c r="DN435" s="384"/>
      <c r="DO435" s="384"/>
      <c r="DP435" s="384"/>
      <c r="DQ435" s="384"/>
      <c r="DR435" s="384"/>
      <c r="DS435" s="384"/>
      <c r="DT435" s="384"/>
      <c r="DU435" s="384"/>
      <c r="DV435" s="384"/>
      <c r="DW435" s="384"/>
      <c r="DX435" s="384"/>
      <c r="DY435" s="384"/>
      <c r="DZ435" s="384"/>
      <c r="EA435" s="384"/>
      <c r="EB435" s="384"/>
      <c r="EC435" s="384"/>
      <c r="ED435" s="384"/>
      <c r="EE435" s="384"/>
      <c r="EF435" s="384"/>
      <c r="EG435" s="384"/>
      <c r="EH435" s="384"/>
      <c r="EI435" s="384"/>
      <c r="EJ435" s="384"/>
      <c r="EK435" s="384"/>
      <c r="EL435" s="384"/>
      <c r="EM435" s="384"/>
      <c r="EN435" s="384"/>
      <c r="EO435" s="384"/>
      <c r="EP435" s="384"/>
      <c r="EQ435" s="384"/>
      <c r="ER435" s="384"/>
      <c r="ES435" s="384"/>
      <c r="ET435" s="384"/>
      <c r="EU435" s="384"/>
      <c r="EV435" s="384"/>
      <c r="EW435" s="384"/>
      <c r="EX435" s="384"/>
      <c r="EY435" s="384"/>
      <c r="EZ435" s="384"/>
      <c r="FA435" s="384"/>
      <c r="FB435" s="384"/>
      <c r="FC435" s="384"/>
      <c r="FD435" s="384"/>
      <c r="FE435" s="384"/>
      <c r="FF435" s="384"/>
      <c r="FG435" s="384"/>
      <c r="FH435" s="384"/>
      <c r="FI435" s="384"/>
      <c r="FJ435" s="384"/>
      <c r="FK435" s="384"/>
      <c r="FL435" s="384"/>
      <c r="FM435" s="384"/>
      <c r="FN435" s="384"/>
      <c r="FO435" s="384"/>
      <c r="FP435" s="384"/>
      <c r="FQ435" s="384"/>
      <c r="FR435" s="384"/>
      <c r="FS435" s="384"/>
      <c r="FT435" s="384"/>
      <c r="FU435" s="384"/>
      <c r="FV435" s="384"/>
      <c r="FW435" s="384"/>
      <c r="FX435" s="384"/>
      <c r="FY435" s="384"/>
      <c r="FZ435" s="384"/>
      <c r="GA435" s="384"/>
      <c r="GB435" s="384"/>
      <c r="GC435" s="384"/>
      <c r="GD435" s="384"/>
      <c r="GE435" s="384"/>
      <c r="GF435" s="384"/>
      <c r="GG435" s="384"/>
      <c r="GH435" s="384"/>
      <c r="GI435" s="384"/>
      <c r="GJ435" s="384"/>
      <c r="GK435" s="384"/>
      <c r="GL435" s="384"/>
      <c r="GM435" s="384"/>
      <c r="GN435" s="384"/>
      <c r="GO435" s="384"/>
      <c r="GP435" s="384"/>
      <c r="GQ435" s="384"/>
      <c r="GR435" s="384"/>
      <c r="GS435" s="384"/>
      <c r="GT435" s="384"/>
      <c r="GU435" s="384"/>
      <c r="GV435" s="384"/>
      <c r="GW435" s="384"/>
      <c r="GX435" s="384"/>
      <c r="GY435" s="384"/>
      <c r="GZ435" s="384"/>
      <c r="HA435" s="384"/>
      <c r="HB435" s="384"/>
      <c r="HC435" s="384"/>
      <c r="HD435" s="384"/>
      <c r="HE435" s="384"/>
      <c r="HF435" s="384"/>
      <c r="HG435" s="384"/>
      <c r="HH435" s="384"/>
      <c r="HI435" s="384"/>
      <c r="HJ435" s="384"/>
      <c r="HK435" s="384"/>
      <c r="HL435" s="384"/>
      <c r="HM435" s="384"/>
      <c r="HN435" s="384"/>
      <c r="HO435" s="384"/>
      <c r="HP435" s="384"/>
      <c r="HQ435" s="384"/>
      <c r="HR435" s="384"/>
      <c r="HS435" s="384"/>
      <c r="HT435" s="384"/>
      <c r="HU435" s="384"/>
      <c r="HV435" s="384"/>
      <c r="HW435" s="384"/>
      <c r="HX435" s="384"/>
      <c r="HY435" s="384"/>
      <c r="HZ435" s="384"/>
      <c r="IA435" s="384"/>
      <c r="IB435" s="384"/>
      <c r="IC435" s="384"/>
      <c r="ID435" s="384"/>
      <c r="IE435" s="384"/>
      <c r="IF435" s="384"/>
      <c r="IG435" s="384"/>
      <c r="IH435" s="384"/>
      <c r="II435" s="384"/>
      <c r="IJ435" s="384"/>
      <c r="IK435" s="384"/>
      <c r="IL435" s="384"/>
      <c r="IM435" s="384"/>
      <c r="IN435" s="384"/>
    </row>
    <row r="436" spans="1:248" s="382" customFormat="1">
      <c r="A436" s="976"/>
      <c r="B436" s="1022"/>
      <c r="C436" s="997"/>
      <c r="D436" s="1082"/>
      <c r="E436" s="1016"/>
      <c r="F436" s="995"/>
      <c r="G436" s="395"/>
      <c r="H436" s="384"/>
      <c r="I436" s="384"/>
      <c r="J436" s="384"/>
      <c r="K436" s="384"/>
      <c r="L436" s="384"/>
      <c r="M436" s="384"/>
      <c r="N436" s="384"/>
      <c r="O436" s="384"/>
      <c r="P436" s="384"/>
      <c r="Q436" s="384"/>
      <c r="R436" s="384"/>
      <c r="S436" s="384"/>
      <c r="T436" s="384"/>
      <c r="U436" s="384"/>
      <c r="V436" s="384"/>
      <c r="W436" s="384"/>
      <c r="X436" s="384"/>
      <c r="Y436" s="384"/>
      <c r="Z436" s="384"/>
      <c r="AA436" s="384"/>
      <c r="AB436" s="384"/>
      <c r="AC436" s="384"/>
      <c r="AD436" s="384"/>
      <c r="AE436" s="384"/>
      <c r="AF436" s="384"/>
      <c r="AG436" s="384"/>
      <c r="AH436" s="384"/>
      <c r="AI436" s="384"/>
      <c r="AJ436" s="384"/>
      <c r="AK436" s="384"/>
      <c r="AL436" s="384"/>
      <c r="AM436" s="384"/>
      <c r="AN436" s="384"/>
      <c r="AO436" s="384"/>
      <c r="AP436" s="384"/>
      <c r="AQ436" s="384"/>
      <c r="AR436" s="384"/>
      <c r="AS436" s="384"/>
      <c r="AT436" s="384"/>
      <c r="AU436" s="384"/>
      <c r="AV436" s="384"/>
      <c r="AW436" s="384"/>
      <c r="AX436" s="384"/>
      <c r="AY436" s="384"/>
      <c r="AZ436" s="384"/>
      <c r="BA436" s="384"/>
      <c r="BB436" s="384"/>
      <c r="BC436" s="384"/>
      <c r="BD436" s="384"/>
      <c r="BE436" s="384"/>
      <c r="BF436" s="384"/>
      <c r="BG436" s="384"/>
      <c r="BH436" s="384"/>
      <c r="BI436" s="384"/>
      <c r="BJ436" s="384"/>
      <c r="BK436" s="384"/>
      <c r="BL436" s="384"/>
      <c r="BM436" s="384"/>
      <c r="BN436" s="384"/>
      <c r="BO436" s="384"/>
      <c r="BP436" s="384"/>
      <c r="BQ436" s="384"/>
      <c r="BR436" s="384"/>
      <c r="BS436" s="384"/>
      <c r="BT436" s="384"/>
      <c r="BU436" s="384"/>
      <c r="BV436" s="384"/>
      <c r="BW436" s="384"/>
      <c r="BX436" s="384"/>
      <c r="BY436" s="384"/>
      <c r="BZ436" s="384"/>
      <c r="CA436" s="384"/>
      <c r="CB436" s="384"/>
      <c r="CC436" s="384"/>
      <c r="CD436" s="384"/>
      <c r="CE436" s="384"/>
      <c r="CF436" s="384"/>
      <c r="CG436" s="384"/>
      <c r="CH436" s="384"/>
      <c r="CI436" s="384"/>
      <c r="CJ436" s="384"/>
      <c r="CK436" s="384"/>
      <c r="CL436" s="384"/>
      <c r="CM436" s="384"/>
      <c r="CN436" s="384"/>
      <c r="CO436" s="384"/>
      <c r="CP436" s="384"/>
      <c r="CQ436" s="384"/>
      <c r="CR436" s="384"/>
      <c r="CS436" s="384"/>
      <c r="CT436" s="384"/>
      <c r="CU436" s="384"/>
      <c r="CV436" s="384"/>
      <c r="CW436" s="384"/>
      <c r="CX436" s="384"/>
      <c r="CY436" s="384"/>
      <c r="CZ436" s="384"/>
      <c r="DA436" s="384"/>
      <c r="DB436" s="384"/>
      <c r="DC436" s="384"/>
      <c r="DD436" s="384"/>
      <c r="DE436" s="384"/>
      <c r="DF436" s="384"/>
      <c r="DG436" s="384"/>
      <c r="DH436" s="384"/>
      <c r="DI436" s="384"/>
      <c r="DJ436" s="384"/>
      <c r="DK436" s="384"/>
      <c r="DL436" s="384"/>
      <c r="DM436" s="384"/>
      <c r="DN436" s="384"/>
      <c r="DO436" s="384"/>
      <c r="DP436" s="384"/>
      <c r="DQ436" s="384"/>
      <c r="DR436" s="384"/>
      <c r="DS436" s="384"/>
      <c r="DT436" s="384"/>
      <c r="DU436" s="384"/>
      <c r="DV436" s="384"/>
      <c r="DW436" s="384"/>
      <c r="DX436" s="384"/>
      <c r="DY436" s="384"/>
      <c r="DZ436" s="384"/>
      <c r="EA436" s="384"/>
      <c r="EB436" s="384"/>
      <c r="EC436" s="384"/>
      <c r="ED436" s="384"/>
      <c r="EE436" s="384"/>
      <c r="EF436" s="384"/>
      <c r="EG436" s="384"/>
      <c r="EH436" s="384"/>
      <c r="EI436" s="384"/>
      <c r="EJ436" s="384"/>
      <c r="EK436" s="384"/>
      <c r="EL436" s="384"/>
      <c r="EM436" s="384"/>
      <c r="EN436" s="384"/>
      <c r="EO436" s="384"/>
      <c r="EP436" s="384"/>
      <c r="EQ436" s="384"/>
      <c r="ER436" s="384"/>
      <c r="ES436" s="384"/>
      <c r="ET436" s="384"/>
      <c r="EU436" s="384"/>
      <c r="EV436" s="384"/>
      <c r="EW436" s="384"/>
      <c r="EX436" s="384"/>
      <c r="EY436" s="384"/>
      <c r="EZ436" s="384"/>
      <c r="FA436" s="384"/>
      <c r="FB436" s="384"/>
      <c r="FC436" s="384"/>
      <c r="FD436" s="384"/>
      <c r="FE436" s="384"/>
      <c r="FF436" s="384"/>
      <c r="FG436" s="384"/>
      <c r="FH436" s="384"/>
      <c r="FI436" s="384"/>
      <c r="FJ436" s="384"/>
      <c r="FK436" s="384"/>
      <c r="FL436" s="384"/>
      <c r="FM436" s="384"/>
      <c r="FN436" s="384"/>
      <c r="FO436" s="384"/>
      <c r="FP436" s="384"/>
      <c r="FQ436" s="384"/>
      <c r="FR436" s="384"/>
      <c r="FS436" s="384"/>
      <c r="FT436" s="384"/>
      <c r="FU436" s="384"/>
      <c r="FV436" s="384"/>
      <c r="FW436" s="384"/>
      <c r="FX436" s="384"/>
      <c r="FY436" s="384"/>
      <c r="FZ436" s="384"/>
      <c r="GA436" s="384"/>
      <c r="GB436" s="384"/>
      <c r="GC436" s="384"/>
      <c r="GD436" s="384"/>
      <c r="GE436" s="384"/>
      <c r="GF436" s="384"/>
      <c r="GG436" s="384"/>
      <c r="GH436" s="384"/>
      <c r="GI436" s="384"/>
      <c r="GJ436" s="384"/>
      <c r="GK436" s="384"/>
      <c r="GL436" s="384"/>
      <c r="GM436" s="384"/>
      <c r="GN436" s="384"/>
      <c r="GO436" s="384"/>
      <c r="GP436" s="384"/>
      <c r="GQ436" s="384"/>
      <c r="GR436" s="384"/>
      <c r="GS436" s="384"/>
      <c r="GT436" s="384"/>
      <c r="GU436" s="384"/>
      <c r="GV436" s="384"/>
      <c r="GW436" s="384"/>
      <c r="GX436" s="384"/>
      <c r="GY436" s="384"/>
      <c r="GZ436" s="384"/>
      <c r="HA436" s="384"/>
      <c r="HB436" s="384"/>
      <c r="HC436" s="384"/>
      <c r="HD436" s="384"/>
      <c r="HE436" s="384"/>
      <c r="HF436" s="384"/>
      <c r="HG436" s="384"/>
      <c r="HH436" s="384"/>
      <c r="HI436" s="384"/>
      <c r="HJ436" s="384"/>
      <c r="HK436" s="384"/>
      <c r="HL436" s="384"/>
      <c r="HM436" s="384"/>
      <c r="HN436" s="384"/>
      <c r="HO436" s="384"/>
      <c r="HP436" s="384"/>
      <c r="HQ436" s="384"/>
      <c r="HR436" s="384"/>
      <c r="HS436" s="384"/>
      <c r="HT436" s="384"/>
      <c r="HU436" s="384"/>
      <c r="HV436" s="384"/>
      <c r="HW436" s="384"/>
      <c r="HX436" s="384"/>
      <c r="HY436" s="384"/>
      <c r="HZ436" s="384"/>
      <c r="IA436" s="384"/>
      <c r="IB436" s="384"/>
      <c r="IC436" s="384"/>
      <c r="ID436" s="384"/>
      <c r="IE436" s="384"/>
      <c r="IF436" s="384"/>
      <c r="IG436" s="384"/>
      <c r="IH436" s="384"/>
      <c r="II436" s="384"/>
      <c r="IJ436" s="384"/>
      <c r="IK436" s="384"/>
      <c r="IL436" s="384"/>
      <c r="IM436" s="384"/>
      <c r="IN436" s="384"/>
    </row>
    <row r="437" spans="1:248" s="384" customFormat="1" ht="57">
      <c r="A437" s="998" t="s">
        <v>1908</v>
      </c>
      <c r="B437" s="962" t="s">
        <v>1909</v>
      </c>
      <c r="C437" s="997"/>
      <c r="D437" s="1083"/>
      <c r="E437" s="975"/>
      <c r="F437" s="975"/>
    </row>
    <row r="438" spans="1:248" s="384" customFormat="1">
      <c r="A438" s="998"/>
      <c r="B438" s="962"/>
      <c r="C438" s="997"/>
      <c r="D438" s="1083"/>
      <c r="E438" s="975"/>
      <c r="F438" s="975"/>
    </row>
    <row r="439" spans="1:248" s="384" customFormat="1">
      <c r="A439" s="986"/>
      <c r="B439" s="962" t="s">
        <v>1910</v>
      </c>
      <c r="C439" s="978"/>
      <c r="D439" s="1000"/>
      <c r="E439" s="1039"/>
      <c r="F439" s="975"/>
    </row>
    <row r="440" spans="1:248" s="384" customFormat="1">
      <c r="A440" s="986"/>
      <c r="B440" s="962" t="s">
        <v>1911</v>
      </c>
      <c r="C440" s="978"/>
      <c r="D440" s="1000"/>
      <c r="E440" s="985"/>
      <c r="F440" s="975"/>
    </row>
    <row r="441" spans="1:248" s="384" customFormat="1">
      <c r="A441" s="986"/>
      <c r="B441" s="987" t="s">
        <v>1704</v>
      </c>
      <c r="C441" s="978"/>
      <c r="D441" s="1000"/>
      <c r="E441" s="1039"/>
      <c r="F441" s="975"/>
    </row>
    <row r="442" spans="1:248" s="384" customFormat="1">
      <c r="A442" s="986"/>
      <c r="B442" s="1022"/>
      <c r="C442" s="978"/>
      <c r="D442" s="1000"/>
      <c r="E442" s="1039"/>
      <c r="F442" s="975"/>
    </row>
    <row r="443" spans="1:248" s="387" customFormat="1">
      <c r="A443" s="998"/>
      <c r="B443" s="1021" t="s">
        <v>887</v>
      </c>
      <c r="C443" s="989"/>
      <c r="D443" s="1063"/>
      <c r="E443" s="993"/>
      <c r="F443" s="995"/>
      <c r="G443" s="392"/>
    </row>
    <row r="444" spans="1:248" s="384" customFormat="1">
      <c r="A444" s="986"/>
      <c r="B444" s="962" t="s">
        <v>1912</v>
      </c>
      <c r="C444" s="997"/>
      <c r="D444" s="997"/>
      <c r="E444" s="975"/>
      <c r="F444" s="975"/>
    </row>
    <row r="445" spans="1:248" s="372" customFormat="1">
      <c r="A445" s="1018"/>
      <c r="B445" s="1072" t="s">
        <v>1913</v>
      </c>
      <c r="C445" s="978" t="s">
        <v>725</v>
      </c>
      <c r="D445" s="981">
        <v>4</v>
      </c>
      <c r="E445" s="1081"/>
      <c r="F445" s="995">
        <f>D445*E445</f>
        <v>0</v>
      </c>
    </row>
    <row r="446" spans="1:248" s="382" customFormat="1">
      <c r="A446" s="976"/>
      <c r="B446" s="1022"/>
      <c r="C446" s="997"/>
      <c r="D446" s="1082"/>
      <c r="E446" s="1016"/>
      <c r="F446" s="995"/>
      <c r="G446" s="395"/>
      <c r="H446" s="384"/>
      <c r="I446" s="384"/>
      <c r="J446" s="384"/>
      <c r="K446" s="384"/>
      <c r="L446" s="384"/>
      <c r="M446" s="384"/>
      <c r="N446" s="384"/>
      <c r="O446" s="384"/>
      <c r="P446" s="384"/>
      <c r="Q446" s="384"/>
      <c r="R446" s="384"/>
      <c r="S446" s="384"/>
      <c r="T446" s="384"/>
      <c r="U446" s="384"/>
      <c r="V446" s="384"/>
      <c r="W446" s="384"/>
      <c r="X446" s="384"/>
      <c r="Y446" s="384"/>
      <c r="Z446" s="384"/>
      <c r="AA446" s="384"/>
      <c r="AB446" s="384"/>
      <c r="AC446" s="384"/>
      <c r="AD446" s="384"/>
      <c r="AE446" s="384"/>
      <c r="AF446" s="384"/>
      <c r="AG446" s="384"/>
      <c r="AH446" s="384"/>
      <c r="AI446" s="384"/>
      <c r="AJ446" s="384"/>
      <c r="AK446" s="384"/>
      <c r="AL446" s="384"/>
      <c r="AM446" s="384"/>
      <c r="AN446" s="384"/>
      <c r="AO446" s="384"/>
      <c r="AP446" s="384"/>
      <c r="AQ446" s="384"/>
      <c r="AR446" s="384"/>
      <c r="AS446" s="384"/>
      <c r="AT446" s="384"/>
      <c r="AU446" s="384"/>
      <c r="AV446" s="384"/>
      <c r="AW446" s="384"/>
      <c r="AX446" s="384"/>
      <c r="AY446" s="384"/>
      <c r="AZ446" s="384"/>
      <c r="BA446" s="384"/>
      <c r="BB446" s="384"/>
      <c r="BC446" s="384"/>
      <c r="BD446" s="384"/>
      <c r="BE446" s="384"/>
      <c r="BF446" s="384"/>
      <c r="BG446" s="384"/>
      <c r="BH446" s="384"/>
      <c r="BI446" s="384"/>
      <c r="BJ446" s="384"/>
      <c r="BK446" s="384"/>
      <c r="BL446" s="384"/>
      <c r="BM446" s="384"/>
      <c r="BN446" s="384"/>
      <c r="BO446" s="384"/>
      <c r="BP446" s="384"/>
      <c r="BQ446" s="384"/>
      <c r="BR446" s="384"/>
      <c r="BS446" s="384"/>
      <c r="BT446" s="384"/>
      <c r="BU446" s="384"/>
      <c r="BV446" s="384"/>
      <c r="BW446" s="384"/>
      <c r="BX446" s="384"/>
      <c r="BY446" s="384"/>
      <c r="BZ446" s="384"/>
      <c r="CA446" s="384"/>
      <c r="CB446" s="384"/>
      <c r="CC446" s="384"/>
      <c r="CD446" s="384"/>
      <c r="CE446" s="384"/>
      <c r="CF446" s="384"/>
      <c r="CG446" s="384"/>
      <c r="CH446" s="384"/>
      <c r="CI446" s="384"/>
      <c r="CJ446" s="384"/>
      <c r="CK446" s="384"/>
      <c r="CL446" s="384"/>
      <c r="CM446" s="384"/>
      <c r="CN446" s="384"/>
      <c r="CO446" s="384"/>
      <c r="CP446" s="384"/>
      <c r="CQ446" s="384"/>
      <c r="CR446" s="384"/>
      <c r="CS446" s="384"/>
      <c r="CT446" s="384"/>
      <c r="CU446" s="384"/>
      <c r="CV446" s="384"/>
      <c r="CW446" s="384"/>
      <c r="CX446" s="384"/>
      <c r="CY446" s="384"/>
      <c r="CZ446" s="384"/>
      <c r="DA446" s="384"/>
      <c r="DB446" s="384"/>
      <c r="DC446" s="384"/>
      <c r="DD446" s="384"/>
      <c r="DE446" s="384"/>
      <c r="DF446" s="384"/>
      <c r="DG446" s="384"/>
      <c r="DH446" s="384"/>
      <c r="DI446" s="384"/>
      <c r="DJ446" s="384"/>
      <c r="DK446" s="384"/>
      <c r="DL446" s="384"/>
      <c r="DM446" s="384"/>
      <c r="DN446" s="384"/>
      <c r="DO446" s="384"/>
      <c r="DP446" s="384"/>
      <c r="DQ446" s="384"/>
      <c r="DR446" s="384"/>
      <c r="DS446" s="384"/>
      <c r="DT446" s="384"/>
      <c r="DU446" s="384"/>
      <c r="DV446" s="384"/>
      <c r="DW446" s="384"/>
      <c r="DX446" s="384"/>
      <c r="DY446" s="384"/>
      <c r="DZ446" s="384"/>
      <c r="EA446" s="384"/>
      <c r="EB446" s="384"/>
      <c r="EC446" s="384"/>
      <c r="ED446" s="384"/>
      <c r="EE446" s="384"/>
      <c r="EF446" s="384"/>
      <c r="EG446" s="384"/>
      <c r="EH446" s="384"/>
      <c r="EI446" s="384"/>
      <c r="EJ446" s="384"/>
      <c r="EK446" s="384"/>
      <c r="EL446" s="384"/>
      <c r="EM446" s="384"/>
      <c r="EN446" s="384"/>
      <c r="EO446" s="384"/>
      <c r="EP446" s="384"/>
      <c r="EQ446" s="384"/>
      <c r="ER446" s="384"/>
      <c r="ES446" s="384"/>
      <c r="ET446" s="384"/>
      <c r="EU446" s="384"/>
      <c r="EV446" s="384"/>
      <c r="EW446" s="384"/>
      <c r="EX446" s="384"/>
      <c r="EY446" s="384"/>
      <c r="EZ446" s="384"/>
      <c r="FA446" s="384"/>
      <c r="FB446" s="384"/>
      <c r="FC446" s="384"/>
      <c r="FD446" s="384"/>
      <c r="FE446" s="384"/>
      <c r="FF446" s="384"/>
      <c r="FG446" s="384"/>
      <c r="FH446" s="384"/>
      <c r="FI446" s="384"/>
      <c r="FJ446" s="384"/>
      <c r="FK446" s="384"/>
      <c r="FL446" s="384"/>
      <c r="FM446" s="384"/>
      <c r="FN446" s="384"/>
      <c r="FO446" s="384"/>
      <c r="FP446" s="384"/>
      <c r="FQ446" s="384"/>
      <c r="FR446" s="384"/>
      <c r="FS446" s="384"/>
      <c r="FT446" s="384"/>
      <c r="FU446" s="384"/>
      <c r="FV446" s="384"/>
      <c r="FW446" s="384"/>
      <c r="FX446" s="384"/>
      <c r="FY446" s="384"/>
      <c r="FZ446" s="384"/>
      <c r="GA446" s="384"/>
      <c r="GB446" s="384"/>
      <c r="GC446" s="384"/>
      <c r="GD446" s="384"/>
      <c r="GE446" s="384"/>
      <c r="GF446" s="384"/>
      <c r="GG446" s="384"/>
      <c r="GH446" s="384"/>
      <c r="GI446" s="384"/>
      <c r="GJ446" s="384"/>
      <c r="GK446" s="384"/>
      <c r="GL446" s="384"/>
      <c r="GM446" s="384"/>
      <c r="GN446" s="384"/>
      <c r="GO446" s="384"/>
      <c r="GP446" s="384"/>
      <c r="GQ446" s="384"/>
      <c r="GR446" s="384"/>
      <c r="GS446" s="384"/>
      <c r="GT446" s="384"/>
      <c r="GU446" s="384"/>
      <c r="GV446" s="384"/>
      <c r="GW446" s="384"/>
      <c r="GX446" s="384"/>
      <c r="GY446" s="384"/>
      <c r="GZ446" s="384"/>
      <c r="HA446" s="384"/>
      <c r="HB446" s="384"/>
      <c r="HC446" s="384"/>
      <c r="HD446" s="384"/>
      <c r="HE446" s="384"/>
      <c r="HF446" s="384"/>
      <c r="HG446" s="384"/>
      <c r="HH446" s="384"/>
      <c r="HI446" s="384"/>
      <c r="HJ446" s="384"/>
      <c r="HK446" s="384"/>
      <c r="HL446" s="384"/>
      <c r="HM446" s="384"/>
      <c r="HN446" s="384"/>
      <c r="HO446" s="384"/>
      <c r="HP446" s="384"/>
      <c r="HQ446" s="384"/>
      <c r="HR446" s="384"/>
      <c r="HS446" s="384"/>
      <c r="HT446" s="384"/>
      <c r="HU446" s="384"/>
      <c r="HV446" s="384"/>
      <c r="HW446" s="384"/>
      <c r="HX446" s="384"/>
      <c r="HY446" s="384"/>
      <c r="HZ446" s="384"/>
      <c r="IA446" s="384"/>
      <c r="IB446" s="384"/>
      <c r="IC446" s="384"/>
      <c r="ID446" s="384"/>
      <c r="IE446" s="384"/>
      <c r="IF446" s="384"/>
      <c r="IG446" s="384"/>
      <c r="IH446" s="384"/>
      <c r="II446" s="384"/>
      <c r="IJ446" s="384"/>
      <c r="IK446" s="384"/>
      <c r="IL446" s="384"/>
      <c r="IM446" s="384"/>
      <c r="IN446" s="384"/>
    </row>
    <row r="447" spans="1:248" s="384" customFormat="1" ht="57">
      <c r="A447" s="998" t="s">
        <v>1914</v>
      </c>
      <c r="B447" s="962" t="s">
        <v>1915</v>
      </c>
      <c r="C447" s="997"/>
      <c r="D447" s="1082"/>
      <c r="E447" s="985"/>
      <c r="F447" s="975"/>
    </row>
    <row r="448" spans="1:248" s="384" customFormat="1">
      <c r="A448" s="986"/>
      <c r="B448" s="962"/>
      <c r="C448" s="997"/>
      <c r="D448" s="1082"/>
      <c r="E448" s="985"/>
      <c r="F448" s="975"/>
    </row>
    <row r="449" spans="1:7" s="384" customFormat="1">
      <c r="A449" s="986"/>
      <c r="B449" s="962" t="s">
        <v>1910</v>
      </c>
      <c r="C449" s="978"/>
      <c r="D449" s="1000"/>
      <c r="E449" s="985"/>
      <c r="F449" s="975"/>
    </row>
    <row r="450" spans="1:7">
      <c r="A450" s="986"/>
      <c r="B450" s="987" t="s">
        <v>1704</v>
      </c>
      <c r="C450" s="978"/>
      <c r="D450" s="1000"/>
      <c r="E450" s="985"/>
      <c r="F450" s="975"/>
    </row>
    <row r="451" spans="1:7" s="384" customFormat="1">
      <c r="A451" s="986"/>
      <c r="B451" s="962"/>
      <c r="C451" s="978"/>
      <c r="D451" s="1000"/>
      <c r="E451" s="1039"/>
      <c r="F451" s="975"/>
    </row>
    <row r="452" spans="1:7" s="387" customFormat="1">
      <c r="A452" s="998"/>
      <c r="B452" s="1021" t="s">
        <v>887</v>
      </c>
      <c r="C452" s="989"/>
      <c r="D452" s="1063"/>
      <c r="E452" s="993"/>
      <c r="F452" s="995"/>
      <c r="G452" s="392"/>
    </row>
    <row r="453" spans="1:7" s="384" customFormat="1">
      <c r="A453" s="986"/>
      <c r="B453" s="962" t="s">
        <v>1916</v>
      </c>
      <c r="C453" s="978"/>
      <c r="D453" s="1000"/>
      <c r="E453" s="1039"/>
      <c r="F453" s="975"/>
    </row>
    <row r="454" spans="1:7" s="384" customFormat="1">
      <c r="A454" s="986"/>
      <c r="B454" s="962" t="s">
        <v>1917</v>
      </c>
      <c r="C454" s="997"/>
      <c r="D454" s="1082"/>
      <c r="E454" s="985"/>
      <c r="F454" s="975"/>
    </row>
    <row r="455" spans="1:7" s="384" customFormat="1">
      <c r="A455" s="986"/>
      <c r="B455" s="962" t="s">
        <v>1918</v>
      </c>
      <c r="C455" s="978" t="s">
        <v>725</v>
      </c>
      <c r="D455" s="1000">
        <v>2</v>
      </c>
      <c r="E455" s="995"/>
      <c r="F455" s="995">
        <f>D455*E455</f>
        <v>0</v>
      </c>
    </row>
    <row r="456" spans="1:7" s="382" customFormat="1" ht="14.25">
      <c r="A456" s="986"/>
      <c r="B456" s="1022"/>
      <c r="C456" s="1014"/>
      <c r="D456" s="993"/>
      <c r="E456" s="958"/>
      <c r="F456" s="979"/>
    </row>
    <row r="457" spans="1:7" s="387" customFormat="1" ht="71.25">
      <c r="A457" s="986" t="s">
        <v>1919</v>
      </c>
      <c r="B457" s="1022" t="s">
        <v>1920</v>
      </c>
      <c r="C457" s="978"/>
      <c r="D457" s="1084"/>
      <c r="E457" s="975"/>
      <c r="F457" s="975"/>
    </row>
    <row r="458" spans="1:7" s="384" customFormat="1">
      <c r="A458" s="976"/>
      <c r="B458" s="980"/>
      <c r="C458" s="994"/>
      <c r="D458" s="978"/>
      <c r="E458" s="1085"/>
      <c r="F458" s="1085"/>
    </row>
    <row r="459" spans="1:7" s="384" customFormat="1">
      <c r="A459" s="986"/>
      <c r="B459" s="962" t="s">
        <v>1910</v>
      </c>
      <c r="C459" s="978"/>
      <c r="D459" s="1000"/>
      <c r="E459" s="1039"/>
      <c r="F459" s="975"/>
    </row>
    <row r="460" spans="1:7" s="384" customFormat="1">
      <c r="A460" s="986"/>
      <c r="B460" s="962" t="s">
        <v>1921</v>
      </c>
      <c r="C460" s="978"/>
      <c r="D460" s="1000"/>
      <c r="E460" s="985"/>
      <c r="F460" s="975"/>
    </row>
    <row r="461" spans="1:7">
      <c r="A461" s="986"/>
      <c r="B461" s="987" t="s">
        <v>1704</v>
      </c>
      <c r="C461" s="978"/>
      <c r="D461" s="1000"/>
      <c r="E461" s="985"/>
      <c r="F461" s="975"/>
    </row>
    <row r="462" spans="1:7" s="384" customFormat="1">
      <c r="A462" s="986"/>
      <c r="B462" s="962"/>
      <c r="C462" s="978"/>
      <c r="D462" s="1000"/>
      <c r="E462" s="1039"/>
      <c r="F462" s="975"/>
    </row>
    <row r="463" spans="1:7" s="387" customFormat="1">
      <c r="A463" s="998"/>
      <c r="B463" s="1021" t="s">
        <v>887</v>
      </c>
      <c r="C463" s="989"/>
      <c r="D463" s="1063"/>
      <c r="E463" s="993"/>
      <c r="F463" s="995"/>
      <c r="G463" s="392"/>
    </row>
    <row r="464" spans="1:7" s="384" customFormat="1">
      <c r="A464" s="986"/>
      <c r="B464" s="962" t="s">
        <v>1922</v>
      </c>
      <c r="C464" s="978"/>
      <c r="D464" s="978" t="s">
        <v>1923</v>
      </c>
      <c r="E464" s="975"/>
      <c r="F464" s="975"/>
    </row>
    <row r="465" spans="1:7">
      <c r="A465" s="986"/>
      <c r="B465" s="962" t="s">
        <v>1924</v>
      </c>
      <c r="C465" s="978" t="s">
        <v>725</v>
      </c>
      <c r="D465" s="978">
        <v>2</v>
      </c>
      <c r="E465" s="995"/>
      <c r="F465" s="995">
        <f>D465*E465</f>
        <v>0</v>
      </c>
    </row>
    <row r="466" spans="1:7">
      <c r="A466" s="986"/>
      <c r="C466" s="978"/>
      <c r="D466" s="978"/>
      <c r="E466" s="995"/>
      <c r="F466" s="995"/>
    </row>
    <row r="467" spans="1:7" s="384" customFormat="1" ht="42.75">
      <c r="A467" s="986" t="s">
        <v>1925</v>
      </c>
      <c r="B467" s="962" t="s">
        <v>1926</v>
      </c>
      <c r="C467" s="978"/>
      <c r="D467" s="978"/>
      <c r="E467" s="975"/>
      <c r="F467" s="975"/>
    </row>
    <row r="468" spans="1:7" s="387" customFormat="1" ht="14.25">
      <c r="A468" s="986"/>
      <c r="B468" s="1022"/>
      <c r="C468" s="988"/>
      <c r="D468" s="988"/>
      <c r="E468" s="1039"/>
      <c r="F468" s="1039"/>
    </row>
    <row r="469" spans="1:7" s="384" customFormat="1">
      <c r="A469" s="986"/>
      <c r="B469" s="962" t="s">
        <v>1910</v>
      </c>
      <c r="C469" s="978"/>
      <c r="D469" s="1000"/>
      <c r="E469" s="1039"/>
      <c r="F469" s="975"/>
    </row>
    <row r="470" spans="1:7" s="384" customFormat="1">
      <c r="A470" s="986"/>
      <c r="B470" s="962" t="s">
        <v>1927</v>
      </c>
      <c r="C470" s="978"/>
      <c r="D470" s="1000"/>
      <c r="E470" s="985"/>
      <c r="F470" s="975"/>
    </row>
    <row r="471" spans="1:7">
      <c r="A471" s="986"/>
      <c r="B471" s="987" t="s">
        <v>1704</v>
      </c>
      <c r="C471" s="978"/>
      <c r="D471" s="1000"/>
      <c r="E471" s="985"/>
      <c r="F471" s="975"/>
    </row>
    <row r="472" spans="1:7" s="384" customFormat="1">
      <c r="A472" s="986"/>
      <c r="B472" s="962"/>
      <c r="C472" s="978"/>
      <c r="D472" s="1000"/>
      <c r="E472" s="1039"/>
      <c r="F472" s="975"/>
    </row>
    <row r="473" spans="1:7" s="387" customFormat="1">
      <c r="A473" s="998"/>
      <c r="B473" s="1021" t="s">
        <v>887</v>
      </c>
      <c r="C473" s="989"/>
      <c r="D473" s="1063"/>
      <c r="E473" s="993"/>
      <c r="F473" s="995"/>
      <c r="G473" s="392"/>
    </row>
    <row r="474" spans="1:7" s="387" customFormat="1">
      <c r="A474" s="986"/>
      <c r="B474" s="1086" t="s">
        <v>1928</v>
      </c>
      <c r="C474" s="988" t="s">
        <v>725</v>
      </c>
      <c r="D474" s="1018">
        <v>13</v>
      </c>
      <c r="E474" s="1019"/>
      <c r="F474" s="1016">
        <f>D474*E474</f>
        <v>0</v>
      </c>
    </row>
    <row r="475" spans="1:7" s="387" customFormat="1" ht="14.25">
      <c r="A475" s="986"/>
      <c r="B475" s="1072"/>
      <c r="C475" s="988"/>
      <c r="D475" s="1018"/>
      <c r="E475" s="1019"/>
      <c r="F475" s="1016"/>
    </row>
    <row r="476" spans="1:7" s="387" customFormat="1" ht="57">
      <c r="A476" s="998" t="s">
        <v>1929</v>
      </c>
      <c r="B476" s="962" t="s">
        <v>1930</v>
      </c>
      <c r="C476" s="988"/>
      <c r="D476" s="988"/>
      <c r="E476" s="985"/>
      <c r="F476" s="985"/>
    </row>
    <row r="477" spans="1:7" s="387" customFormat="1" ht="14.25">
      <c r="A477" s="986"/>
      <c r="B477" s="1022"/>
      <c r="C477" s="988"/>
      <c r="D477" s="988"/>
      <c r="E477" s="1039"/>
      <c r="F477" s="1039"/>
    </row>
    <row r="478" spans="1:7" s="384" customFormat="1">
      <c r="A478" s="986"/>
      <c r="B478" s="962" t="s">
        <v>1910</v>
      </c>
      <c r="C478" s="978"/>
      <c r="D478" s="1000"/>
      <c r="E478" s="1039"/>
      <c r="F478" s="975"/>
    </row>
    <row r="479" spans="1:7" s="384" customFormat="1">
      <c r="A479" s="986"/>
      <c r="B479" s="962" t="s">
        <v>1931</v>
      </c>
      <c r="C479" s="978"/>
      <c r="D479" s="1000"/>
      <c r="E479" s="1039"/>
      <c r="F479" s="975"/>
    </row>
    <row r="480" spans="1:7">
      <c r="A480" s="986"/>
      <c r="B480" s="987" t="s">
        <v>1704</v>
      </c>
      <c r="C480" s="978"/>
      <c r="D480" s="1000"/>
      <c r="E480" s="985"/>
      <c r="F480" s="975"/>
    </row>
    <row r="481" spans="1:7" s="384" customFormat="1">
      <c r="A481" s="986"/>
      <c r="B481" s="962"/>
      <c r="C481" s="978"/>
      <c r="D481" s="1000"/>
      <c r="E481" s="1039"/>
      <c r="F481" s="975"/>
    </row>
    <row r="482" spans="1:7" s="387" customFormat="1">
      <c r="A482" s="998"/>
      <c r="B482" s="1021" t="s">
        <v>887</v>
      </c>
      <c r="C482" s="989"/>
      <c r="D482" s="1063"/>
      <c r="E482" s="993"/>
      <c r="F482" s="995"/>
      <c r="G482" s="392"/>
    </row>
    <row r="483" spans="1:7" s="384" customFormat="1">
      <c r="A483" s="986"/>
      <c r="B483" s="962" t="s">
        <v>1932</v>
      </c>
      <c r="C483" s="997"/>
      <c r="D483" s="997"/>
      <c r="E483" s="975"/>
      <c r="F483" s="975"/>
    </row>
    <row r="484" spans="1:7" s="384" customFormat="1">
      <c r="A484" s="986"/>
      <c r="B484" s="962" t="s">
        <v>1933</v>
      </c>
      <c r="C484" s="978" t="s">
        <v>725</v>
      </c>
      <c r="D484" s="981">
        <v>2</v>
      </c>
      <c r="E484" s="1081"/>
      <c r="F484" s="995">
        <f>D484*E484</f>
        <v>0</v>
      </c>
    </row>
    <row r="485" spans="1:7" s="384" customFormat="1">
      <c r="A485" s="986"/>
      <c r="B485" s="962" t="s">
        <v>1934</v>
      </c>
      <c r="C485" s="978" t="s">
        <v>725</v>
      </c>
      <c r="D485" s="981">
        <v>2</v>
      </c>
      <c r="E485" s="1081"/>
      <c r="F485" s="995">
        <f>D485*E485</f>
        <v>0</v>
      </c>
    </row>
    <row r="486" spans="1:7" s="384" customFormat="1">
      <c r="A486" s="986"/>
      <c r="B486" s="962"/>
      <c r="C486" s="978"/>
      <c r="D486" s="981"/>
      <c r="E486" s="1081"/>
      <c r="F486" s="995"/>
    </row>
    <row r="487" spans="1:7" s="387" customFormat="1" ht="42.75">
      <c r="A487" s="998" t="s">
        <v>1935</v>
      </c>
      <c r="B487" s="962" t="s">
        <v>1936</v>
      </c>
      <c r="C487" s="988"/>
      <c r="D487" s="988"/>
      <c r="E487" s="985"/>
      <c r="F487" s="985"/>
    </row>
    <row r="488" spans="1:7" s="387" customFormat="1" ht="14.25">
      <c r="A488" s="986"/>
      <c r="B488" s="1022"/>
      <c r="C488" s="988"/>
      <c r="D488" s="988"/>
      <c r="E488" s="1039"/>
      <c r="F488" s="1039"/>
    </row>
    <row r="489" spans="1:7" s="384" customFormat="1">
      <c r="A489" s="986"/>
      <c r="B489" s="962" t="s">
        <v>1910</v>
      </c>
      <c r="C489" s="978"/>
      <c r="D489" s="1000"/>
      <c r="E489" s="1039"/>
      <c r="F489" s="975"/>
    </row>
    <row r="490" spans="1:7" s="384" customFormat="1">
      <c r="A490" s="986"/>
      <c r="B490" s="962" t="s">
        <v>1937</v>
      </c>
      <c r="C490" s="978"/>
      <c r="D490" s="1000"/>
      <c r="E490" s="1039"/>
      <c r="F490" s="975"/>
    </row>
    <row r="491" spans="1:7">
      <c r="A491" s="986"/>
      <c r="B491" s="987" t="s">
        <v>1704</v>
      </c>
      <c r="C491" s="978"/>
      <c r="D491" s="1000"/>
      <c r="E491" s="985"/>
      <c r="F491" s="975"/>
    </row>
    <row r="492" spans="1:7" s="384" customFormat="1">
      <c r="A492" s="986"/>
      <c r="B492" s="962"/>
      <c r="C492" s="978"/>
      <c r="D492" s="1000"/>
      <c r="E492" s="1039"/>
      <c r="F492" s="975"/>
    </row>
    <row r="493" spans="1:7" s="387" customFormat="1">
      <c r="A493" s="998"/>
      <c r="B493" s="1021" t="s">
        <v>887</v>
      </c>
      <c r="C493" s="989"/>
      <c r="D493" s="1063"/>
      <c r="E493" s="993"/>
      <c r="F493" s="995"/>
      <c r="G493" s="392"/>
    </row>
    <row r="494" spans="1:7" s="384" customFormat="1">
      <c r="A494" s="986"/>
      <c r="B494" s="962" t="s">
        <v>1932</v>
      </c>
      <c r="C494" s="997"/>
      <c r="D494" s="997"/>
      <c r="E494" s="975"/>
      <c r="F494" s="975"/>
    </row>
    <row r="495" spans="1:7" s="384" customFormat="1">
      <c r="A495" s="986"/>
      <c r="B495" s="962" t="s">
        <v>1933</v>
      </c>
      <c r="C495" s="978" t="s">
        <v>725</v>
      </c>
      <c r="D495" s="981">
        <v>2</v>
      </c>
      <c r="E495" s="1081"/>
      <c r="F495" s="995">
        <f>D495*E495</f>
        <v>0</v>
      </c>
    </row>
    <row r="496" spans="1:7" s="380" customFormat="1" ht="14.25">
      <c r="A496" s="984"/>
      <c r="B496" s="962"/>
      <c r="C496" s="978"/>
      <c r="D496" s="1087"/>
      <c r="E496" s="1039"/>
      <c r="F496" s="995"/>
    </row>
    <row r="497" spans="1:7" ht="57">
      <c r="A497" s="986" t="s">
        <v>1938</v>
      </c>
      <c r="B497" s="962" t="s">
        <v>1939</v>
      </c>
      <c r="C497" s="997"/>
      <c r="D497" s="1088"/>
      <c r="E497" s="1054"/>
      <c r="F497" s="1025"/>
      <c r="G497" s="394"/>
    </row>
    <row r="498" spans="1:7">
      <c r="A498" s="986"/>
      <c r="B498" s="1089"/>
      <c r="C498" s="997"/>
      <c r="D498" s="1088"/>
      <c r="E498" s="1054"/>
      <c r="F498" s="1025"/>
      <c r="G498" s="394"/>
    </row>
    <row r="499" spans="1:7" s="384" customFormat="1">
      <c r="A499" s="986"/>
      <c r="B499" s="962" t="s">
        <v>1910</v>
      </c>
      <c r="C499" s="978"/>
      <c r="D499" s="1000"/>
      <c r="E499" s="1039"/>
      <c r="F499" s="975"/>
    </row>
    <row r="500" spans="1:7" s="384" customFormat="1">
      <c r="A500" s="986"/>
      <c r="B500" s="962" t="s">
        <v>1940</v>
      </c>
      <c r="C500" s="978"/>
      <c r="D500" s="1000"/>
      <c r="E500" s="1039"/>
      <c r="F500" s="975"/>
    </row>
    <row r="501" spans="1:7">
      <c r="A501" s="986"/>
      <c r="B501" s="987" t="s">
        <v>1704</v>
      </c>
      <c r="C501" s="978"/>
      <c r="D501" s="1000"/>
      <c r="E501" s="985"/>
      <c r="F501" s="975"/>
    </row>
    <row r="502" spans="1:7" s="384" customFormat="1">
      <c r="A502" s="986"/>
      <c r="B502" s="962"/>
      <c r="C502" s="978"/>
      <c r="D502" s="1000"/>
      <c r="E502" s="1039"/>
      <c r="F502" s="975"/>
    </row>
    <row r="503" spans="1:7" s="387" customFormat="1">
      <c r="A503" s="998"/>
      <c r="B503" s="1021" t="s">
        <v>887</v>
      </c>
      <c r="C503" s="989"/>
      <c r="D503" s="1063"/>
      <c r="E503" s="993"/>
      <c r="F503" s="995"/>
      <c r="G503" s="392"/>
    </row>
    <row r="504" spans="1:7" s="384" customFormat="1">
      <c r="A504" s="986"/>
      <c r="B504" s="962" t="s">
        <v>1932</v>
      </c>
      <c r="C504" s="997"/>
      <c r="D504" s="997"/>
      <c r="E504" s="1054"/>
      <c r="F504" s="1025"/>
    </row>
    <row r="505" spans="1:7" s="384" customFormat="1">
      <c r="A505" s="986"/>
      <c r="B505" s="962" t="s">
        <v>1941</v>
      </c>
      <c r="C505" s="978" t="s">
        <v>725</v>
      </c>
      <c r="D505" s="981">
        <v>2</v>
      </c>
      <c r="E505" s="1054"/>
      <c r="F505" s="995">
        <f>D505*E505</f>
        <v>0</v>
      </c>
    </row>
    <row r="506" spans="1:7" s="384" customFormat="1">
      <c r="A506" s="986"/>
      <c r="B506" s="962" t="s">
        <v>1942</v>
      </c>
      <c r="C506" s="978" t="s">
        <v>725</v>
      </c>
      <c r="D506" s="981">
        <v>2</v>
      </c>
      <c r="E506" s="1054"/>
      <c r="F506" s="995">
        <f>D506*E506</f>
        <v>0</v>
      </c>
    </row>
    <row r="507" spans="1:7" s="384" customFormat="1">
      <c r="A507" s="986"/>
      <c r="B507" s="962" t="s">
        <v>1943</v>
      </c>
      <c r="C507" s="978" t="s">
        <v>725</v>
      </c>
      <c r="D507" s="981">
        <v>9</v>
      </c>
      <c r="E507" s="1054"/>
      <c r="F507" s="995">
        <f>D507*E507</f>
        <v>0</v>
      </c>
    </row>
    <row r="508" spans="1:7" s="384" customFormat="1">
      <c r="A508" s="986"/>
      <c r="B508" s="1090"/>
      <c r="C508" s="978"/>
      <c r="D508" s="1000"/>
      <c r="E508" s="985"/>
      <c r="F508" s="995"/>
    </row>
    <row r="509" spans="1:7" s="382" customFormat="1" ht="71.25">
      <c r="A509" s="998" t="s">
        <v>1944</v>
      </c>
      <c r="B509" s="1022" t="s">
        <v>1945</v>
      </c>
      <c r="C509" s="988"/>
      <c r="D509" s="988"/>
      <c r="E509" s="1016"/>
      <c r="F509" s="995"/>
    </row>
    <row r="510" spans="1:7">
      <c r="A510" s="986"/>
      <c r="B510" s="1091" t="s">
        <v>1946</v>
      </c>
      <c r="C510" s="975"/>
      <c r="D510" s="975"/>
      <c r="E510" s="985"/>
      <c r="F510" s="995"/>
    </row>
    <row r="511" spans="1:7" s="480" customFormat="1">
      <c r="A511" s="986"/>
      <c r="B511" s="1090" t="s">
        <v>1947</v>
      </c>
      <c r="C511" s="978" t="s">
        <v>68</v>
      </c>
      <c r="D511" s="1000">
        <v>3</v>
      </c>
      <c r="E511" s="985"/>
      <c r="F511" s="995">
        <f>$D511*E511</f>
        <v>0</v>
      </c>
    </row>
    <row r="512" spans="1:7" s="480" customFormat="1">
      <c r="A512" s="986"/>
      <c r="B512" s="1090" t="s">
        <v>1948</v>
      </c>
      <c r="C512" s="978" t="s">
        <v>68</v>
      </c>
      <c r="D512" s="1000">
        <v>3</v>
      </c>
      <c r="E512" s="985"/>
      <c r="F512" s="995">
        <f t="shared" ref="F512:F520" si="5">$D512*E512</f>
        <v>0</v>
      </c>
    </row>
    <row r="513" spans="1:7" s="480" customFormat="1">
      <c r="A513" s="986"/>
      <c r="B513" s="1090" t="s">
        <v>1949</v>
      </c>
      <c r="C513" s="978" t="s">
        <v>68</v>
      </c>
      <c r="D513" s="1000">
        <v>3</v>
      </c>
      <c r="E513" s="985"/>
      <c r="F513" s="995">
        <f t="shared" si="5"/>
        <v>0</v>
      </c>
    </row>
    <row r="514" spans="1:7" s="480" customFormat="1">
      <c r="A514" s="986"/>
      <c r="B514" s="1090" t="s">
        <v>1950</v>
      </c>
      <c r="C514" s="978" t="s">
        <v>68</v>
      </c>
      <c r="D514" s="1000">
        <v>6</v>
      </c>
      <c r="E514" s="1016"/>
      <c r="F514" s="995">
        <f t="shared" si="5"/>
        <v>0</v>
      </c>
    </row>
    <row r="515" spans="1:7">
      <c r="A515" s="986"/>
      <c r="C515" s="978"/>
      <c r="D515" s="1000"/>
      <c r="E515" s="985"/>
      <c r="F515" s="995"/>
    </row>
    <row r="516" spans="1:7">
      <c r="A516" s="986"/>
      <c r="B516" s="1091" t="s">
        <v>1951</v>
      </c>
      <c r="C516" s="978"/>
      <c r="D516" s="1000"/>
      <c r="E516" s="985"/>
      <c r="F516" s="995"/>
    </row>
    <row r="517" spans="1:7">
      <c r="A517" s="986"/>
      <c r="B517" s="1090" t="s">
        <v>1952</v>
      </c>
      <c r="C517" s="978" t="s">
        <v>725</v>
      </c>
      <c r="D517" s="1000">
        <v>1</v>
      </c>
      <c r="E517" s="985"/>
      <c r="F517" s="995">
        <f t="shared" si="5"/>
        <v>0</v>
      </c>
    </row>
    <row r="518" spans="1:7" s="372" customFormat="1">
      <c r="A518" s="1092"/>
      <c r="B518" s="1090"/>
      <c r="C518" s="978"/>
      <c r="D518" s="1000"/>
      <c r="E518" s="1081"/>
      <c r="F518" s="995"/>
    </row>
    <row r="519" spans="1:7" s="372" customFormat="1">
      <c r="A519" s="1092"/>
      <c r="B519" s="1091" t="s">
        <v>1953</v>
      </c>
      <c r="C519" s="978"/>
      <c r="D519" s="1000"/>
      <c r="E519" s="1081"/>
      <c r="F519" s="995"/>
    </row>
    <row r="520" spans="1:7" s="372" customFormat="1">
      <c r="A520" s="1092"/>
      <c r="B520" s="1072" t="s">
        <v>1954</v>
      </c>
      <c r="C520" s="978" t="s">
        <v>725</v>
      </c>
      <c r="D520" s="1093">
        <v>2</v>
      </c>
      <c r="E520" s="1081"/>
      <c r="F520" s="995">
        <f t="shared" si="5"/>
        <v>0</v>
      </c>
    </row>
    <row r="521" spans="1:7" s="388" customFormat="1">
      <c r="A521" s="1008"/>
      <c r="B521" s="1094"/>
      <c r="C521" s="1010"/>
      <c r="D521" s="1010"/>
      <c r="E521" s="1095"/>
      <c r="F521" s="995"/>
    </row>
    <row r="522" spans="1:7" s="382" customFormat="1" ht="57">
      <c r="A522" s="998" t="s">
        <v>1955</v>
      </c>
      <c r="B522" s="1022" t="s">
        <v>1956</v>
      </c>
      <c r="C522" s="1014"/>
      <c r="D522" s="993"/>
      <c r="E522" s="985"/>
      <c r="F522" s="995"/>
    </row>
    <row r="523" spans="1:7" s="382" customFormat="1" ht="14.25">
      <c r="A523" s="986"/>
      <c r="B523" s="1022"/>
      <c r="C523" s="1014"/>
      <c r="D523" s="993"/>
      <c r="E523" s="985"/>
      <c r="F523" s="995"/>
    </row>
    <row r="524" spans="1:7" s="382" customFormat="1" ht="57">
      <c r="A524" s="986"/>
      <c r="B524" s="1022" t="s">
        <v>1957</v>
      </c>
      <c r="C524" s="1014"/>
      <c r="D524" s="993"/>
      <c r="E524" s="985"/>
      <c r="F524" s="995"/>
    </row>
    <row r="525" spans="1:7" s="382" customFormat="1" ht="14.25">
      <c r="A525" s="986"/>
      <c r="B525" s="1096"/>
      <c r="C525" s="1014"/>
      <c r="D525" s="993"/>
      <c r="E525" s="985"/>
      <c r="F525" s="995"/>
    </row>
    <row r="526" spans="1:7" s="382" customFormat="1" ht="28.5">
      <c r="A526" s="986"/>
      <c r="B526" s="1022" t="s">
        <v>1958</v>
      </c>
      <c r="C526" s="988"/>
      <c r="D526" s="1018"/>
      <c r="E526" s="1016"/>
      <c r="F526" s="995"/>
    </row>
    <row r="527" spans="1:7" s="382" customFormat="1" ht="14.25">
      <c r="A527" s="986"/>
      <c r="B527" s="1022"/>
      <c r="C527" s="988"/>
      <c r="D527" s="1018"/>
      <c r="E527" s="1016"/>
      <c r="F527" s="995"/>
    </row>
    <row r="528" spans="1:7" s="482" customFormat="1" ht="16.5">
      <c r="A528" s="986"/>
      <c r="B528" s="1060" t="s">
        <v>1959</v>
      </c>
      <c r="C528" s="988" t="s">
        <v>132</v>
      </c>
      <c r="D528" s="988">
        <v>488</v>
      </c>
      <c r="E528" s="1025"/>
      <c r="F528" s="1210">
        <f>$D528*E528</f>
        <v>0</v>
      </c>
      <c r="G528" s="481"/>
    </row>
    <row r="529" spans="1:6" s="397" customFormat="1" ht="14.25">
      <c r="A529" s="1008"/>
      <c r="B529" s="1097"/>
      <c r="C529" s="1010"/>
      <c r="D529" s="1010"/>
      <c r="E529" s="1098"/>
      <c r="F529" s="995"/>
    </row>
    <row r="530" spans="1:6" s="374" customFormat="1" ht="28.5">
      <c r="A530" s="976" t="s">
        <v>1960</v>
      </c>
      <c r="B530" s="962" t="s">
        <v>1961</v>
      </c>
      <c r="C530" s="978"/>
      <c r="D530" s="978"/>
      <c r="E530" s="967"/>
      <c r="F530" s="979"/>
    </row>
    <row r="531" spans="1:6" s="483" customFormat="1" ht="42.75">
      <c r="A531" s="991"/>
      <c r="B531" s="962" t="s">
        <v>1962</v>
      </c>
      <c r="C531" s="978" t="s">
        <v>132</v>
      </c>
      <c r="D531" s="978">
        <v>73</v>
      </c>
      <c r="E531" s="967"/>
      <c r="F531" s="979">
        <f t="shared" ref="F531:F541" si="6">$E531*D531</f>
        <v>0</v>
      </c>
    </row>
    <row r="532" spans="1:6" s="374" customFormat="1" ht="14.25">
      <c r="A532" s="983"/>
      <c r="B532" s="962"/>
      <c r="C532" s="978"/>
      <c r="D532" s="978"/>
      <c r="E532" s="971"/>
      <c r="F532" s="979"/>
    </row>
    <row r="533" spans="1:6" s="396" customFormat="1">
      <c r="A533" s="1099"/>
      <c r="B533" s="992" t="s">
        <v>1963</v>
      </c>
      <c r="C533" s="1100"/>
      <c r="D533" s="1100"/>
      <c r="E533" s="958"/>
      <c r="F533" s="979"/>
    </row>
    <row r="534" spans="1:6" s="396" customFormat="1">
      <c r="A534" s="1099"/>
      <c r="B534" s="992"/>
      <c r="C534" s="1100"/>
      <c r="D534" s="1100"/>
      <c r="E534" s="958"/>
      <c r="F534" s="979"/>
    </row>
    <row r="535" spans="1:6" s="478" customFormat="1" ht="71.25">
      <c r="A535" s="976" t="s">
        <v>1964</v>
      </c>
      <c r="B535" s="980" t="s">
        <v>1965</v>
      </c>
      <c r="C535" s="978" t="s">
        <v>387</v>
      </c>
      <c r="D535" s="978">
        <v>1</v>
      </c>
      <c r="E535" s="958"/>
      <c r="F535" s="979">
        <f t="shared" si="6"/>
        <v>0</v>
      </c>
    </row>
    <row r="536" spans="1:6" s="389" customFormat="1" ht="14.25">
      <c r="A536" s="1101"/>
      <c r="B536" s="1102"/>
      <c r="C536" s="1103"/>
      <c r="D536" s="1103"/>
      <c r="E536" s="1104"/>
      <c r="F536" s="979"/>
    </row>
    <row r="537" spans="1:6" s="380" customFormat="1" ht="99.75">
      <c r="A537" s="976" t="s">
        <v>1966</v>
      </c>
      <c r="B537" s="980" t="s">
        <v>1967</v>
      </c>
      <c r="C537" s="978"/>
      <c r="D537" s="978"/>
      <c r="E537" s="1105"/>
      <c r="F537" s="979"/>
    </row>
    <row r="538" spans="1:6" s="380" customFormat="1" ht="42.75">
      <c r="A538" s="984"/>
      <c r="B538" s="980" t="s">
        <v>1968</v>
      </c>
      <c r="C538" s="978"/>
      <c r="D538" s="978"/>
      <c r="E538" s="1105"/>
      <c r="F538" s="979"/>
    </row>
    <row r="539" spans="1:6" s="380" customFormat="1" ht="99.75">
      <c r="A539" s="984"/>
      <c r="B539" s="980" t="s">
        <v>1969</v>
      </c>
      <c r="C539" s="978"/>
      <c r="D539" s="978"/>
      <c r="E539" s="1105"/>
      <c r="F539" s="979"/>
    </row>
    <row r="540" spans="1:6" s="380" customFormat="1" ht="14.25">
      <c r="A540" s="984"/>
      <c r="B540" s="980"/>
      <c r="C540" s="978"/>
      <c r="D540" s="978"/>
      <c r="E540" s="1105"/>
      <c r="F540" s="979"/>
    </row>
    <row r="541" spans="1:6" s="476" customFormat="1" ht="71.25">
      <c r="A541" s="984"/>
      <c r="B541" s="962" t="s">
        <v>1970</v>
      </c>
      <c r="C541" s="978" t="s">
        <v>387</v>
      </c>
      <c r="D541" s="978">
        <v>1</v>
      </c>
      <c r="E541" s="958"/>
      <c r="F541" s="979">
        <f t="shared" si="6"/>
        <v>0</v>
      </c>
    </row>
    <row r="542" spans="1:6" s="381" customFormat="1" ht="14.25">
      <c r="A542" s="1034"/>
      <c r="B542" s="980"/>
      <c r="C542" s="978"/>
      <c r="D542" s="978"/>
      <c r="E542" s="958"/>
      <c r="F542" s="979"/>
    </row>
    <row r="543" spans="1:6" s="384" customFormat="1" ht="85.5">
      <c r="A543" s="976" t="s">
        <v>1971</v>
      </c>
      <c r="B543" s="962" t="s">
        <v>1972</v>
      </c>
      <c r="C543" s="994"/>
      <c r="D543" s="978"/>
      <c r="E543" s="1085"/>
      <c r="F543" s="979"/>
    </row>
    <row r="544" spans="1:6" s="478" customFormat="1" ht="71.25">
      <c r="A544" s="976"/>
      <c r="B544" s="962" t="s">
        <v>1973</v>
      </c>
      <c r="C544" s="978" t="s">
        <v>387</v>
      </c>
      <c r="D544" s="978">
        <v>1</v>
      </c>
      <c r="E544" s="958"/>
      <c r="F544" s="979">
        <f>$E544*D544</f>
        <v>0</v>
      </c>
    </row>
    <row r="545" spans="1:6" s="384" customFormat="1">
      <c r="A545" s="976"/>
      <c r="B545" s="962"/>
      <c r="C545" s="994"/>
      <c r="D545" s="978"/>
      <c r="E545" s="958"/>
      <c r="F545" s="979"/>
    </row>
    <row r="546" spans="1:6" s="384" customFormat="1" ht="42.75">
      <c r="A546" s="976" t="s">
        <v>1974</v>
      </c>
      <c r="B546" s="962" t="s">
        <v>1975</v>
      </c>
      <c r="C546" s="978" t="s">
        <v>387</v>
      </c>
      <c r="D546" s="978">
        <v>1</v>
      </c>
      <c r="E546" s="958"/>
      <c r="F546" s="979">
        <f>$E546*D546</f>
        <v>0</v>
      </c>
    </row>
    <row r="547" spans="1:6" s="384" customFormat="1">
      <c r="A547" s="976"/>
      <c r="B547" s="962"/>
      <c r="C547" s="994"/>
      <c r="D547" s="978"/>
      <c r="E547" s="1085"/>
      <c r="F547" s="979"/>
    </row>
    <row r="548" spans="1:6" s="480" customFormat="1" ht="57">
      <c r="A548" s="976" t="s">
        <v>1976</v>
      </c>
      <c r="B548" s="962" t="s">
        <v>1977</v>
      </c>
      <c r="C548" s="978" t="s">
        <v>387</v>
      </c>
      <c r="D548" s="978">
        <v>1</v>
      </c>
      <c r="E548" s="975"/>
      <c r="F548" s="979">
        <f>$E548*D548</f>
        <v>0</v>
      </c>
    </row>
    <row r="549" spans="1:6">
      <c r="A549" s="1101"/>
      <c r="C549" s="1103"/>
      <c r="D549" s="1103"/>
    </row>
    <row r="550" spans="1:6" s="382" customFormat="1">
      <c r="A550" s="1106" t="s">
        <v>374</v>
      </c>
      <c r="B550" s="1107" t="s">
        <v>1978</v>
      </c>
      <c r="C550" s="1108"/>
      <c r="D550" s="1108"/>
      <c r="E550" s="1106"/>
      <c r="F550" s="1109">
        <f>SUM(F19:F548)</f>
        <v>0</v>
      </c>
    </row>
    <row r="551" spans="1:6">
      <c r="A551" s="1110"/>
      <c r="D551" s="974"/>
    </row>
    <row r="552" spans="1:6">
      <c r="A552" s="1110"/>
      <c r="D552" s="974"/>
    </row>
    <row r="553" spans="1:6" s="384" customFormat="1">
      <c r="A553" s="976"/>
      <c r="B553" s="1111" t="s">
        <v>598</v>
      </c>
      <c r="C553" s="1112"/>
      <c r="D553" s="997"/>
      <c r="E553" s="981"/>
      <c r="F553" s="981"/>
    </row>
    <row r="554" spans="1:6" s="384" customFormat="1">
      <c r="A554" s="976"/>
      <c r="B554" s="1111" t="s">
        <v>1979</v>
      </c>
      <c r="C554" s="1112"/>
      <c r="D554" s="1112"/>
      <c r="E554" s="981"/>
      <c r="F554" s="981"/>
    </row>
    <row r="555" spans="1:6">
      <c r="A555" s="1110"/>
      <c r="D555" s="974"/>
    </row>
    <row r="556" spans="1:6">
      <c r="A556" s="1110"/>
      <c r="D556" s="974"/>
    </row>
    <row r="557" spans="1:6">
      <c r="A557" s="1110"/>
      <c r="D557" s="974"/>
    </row>
    <row r="558" spans="1:6">
      <c r="A558" s="1110"/>
      <c r="D558" s="974"/>
    </row>
    <row r="559" spans="1:6">
      <c r="A559" s="1110"/>
      <c r="D559" s="974"/>
    </row>
    <row r="560" spans="1:6">
      <c r="A560" s="1110"/>
      <c r="D560" s="974"/>
    </row>
    <row r="561" spans="1:4">
      <c r="A561" s="1110"/>
      <c r="D561" s="974"/>
    </row>
    <row r="562" spans="1:4">
      <c r="A562" s="1110"/>
      <c r="D562" s="974"/>
    </row>
    <row r="563" spans="1:4">
      <c r="A563" s="1110"/>
      <c r="D563" s="974"/>
    </row>
    <row r="564" spans="1:4">
      <c r="A564" s="1110"/>
      <c r="D564" s="974"/>
    </row>
    <row r="565" spans="1:4">
      <c r="A565" s="1110"/>
      <c r="D565" s="974"/>
    </row>
    <row r="566" spans="1:4">
      <c r="A566" s="1110"/>
      <c r="D566" s="974"/>
    </row>
    <row r="567" spans="1:4">
      <c r="A567" s="1110"/>
      <c r="D567" s="974"/>
    </row>
    <row r="568" spans="1:4">
      <c r="A568" s="1110"/>
      <c r="D568" s="974"/>
    </row>
    <row r="569" spans="1:4">
      <c r="A569" s="1110"/>
      <c r="D569" s="974"/>
    </row>
    <row r="570" spans="1:4">
      <c r="A570" s="1110"/>
      <c r="D570" s="974"/>
    </row>
    <row r="571" spans="1:4">
      <c r="A571" s="1110"/>
      <c r="D571" s="974"/>
    </row>
    <row r="572" spans="1:4">
      <c r="A572" s="1110"/>
      <c r="D572" s="974"/>
    </row>
    <row r="573" spans="1:4">
      <c r="A573" s="1110"/>
      <c r="D573" s="974"/>
    </row>
    <row r="574" spans="1:4">
      <c r="A574" s="1110"/>
      <c r="D574" s="974"/>
    </row>
    <row r="575" spans="1:4">
      <c r="A575" s="1110"/>
      <c r="D575" s="974"/>
    </row>
    <row r="576" spans="1:4">
      <c r="A576" s="1110"/>
      <c r="D576" s="974"/>
    </row>
    <row r="577" spans="1:4">
      <c r="A577" s="1110"/>
      <c r="D577" s="974"/>
    </row>
    <row r="578" spans="1:4">
      <c r="A578" s="1110"/>
      <c r="D578" s="974"/>
    </row>
    <row r="579" spans="1:4">
      <c r="A579" s="1110"/>
      <c r="D579" s="974"/>
    </row>
    <row r="580" spans="1:4">
      <c r="A580" s="1110"/>
      <c r="D580" s="974"/>
    </row>
    <row r="581" spans="1:4">
      <c r="A581" s="1110"/>
      <c r="D581" s="974"/>
    </row>
    <row r="582" spans="1:4">
      <c r="A582" s="1110"/>
      <c r="D582" s="974"/>
    </row>
    <row r="583" spans="1:4">
      <c r="A583" s="1110"/>
      <c r="D583" s="974"/>
    </row>
    <row r="584" spans="1:4">
      <c r="A584" s="1110"/>
      <c r="D584" s="974"/>
    </row>
    <row r="585" spans="1:4">
      <c r="A585" s="1110"/>
      <c r="D585" s="974"/>
    </row>
    <row r="586" spans="1:4">
      <c r="A586" s="1110"/>
      <c r="D586" s="974"/>
    </row>
    <row r="587" spans="1:4">
      <c r="A587" s="1110"/>
      <c r="D587" s="974"/>
    </row>
    <row r="588" spans="1:4">
      <c r="A588" s="1110"/>
      <c r="D588" s="974"/>
    </row>
    <row r="589" spans="1:4">
      <c r="A589" s="1110"/>
      <c r="D589" s="974"/>
    </row>
    <row r="590" spans="1:4">
      <c r="A590" s="1110"/>
      <c r="D590" s="974"/>
    </row>
    <row r="591" spans="1:4">
      <c r="A591" s="1110"/>
      <c r="D591" s="974"/>
    </row>
    <row r="592" spans="1:4">
      <c r="A592" s="1110"/>
      <c r="D592" s="974"/>
    </row>
    <row r="593" spans="1:4">
      <c r="A593" s="1110"/>
      <c r="D593" s="974"/>
    </row>
    <row r="594" spans="1:4">
      <c r="A594" s="1110"/>
      <c r="D594" s="974"/>
    </row>
    <row r="595" spans="1:4">
      <c r="A595" s="1110"/>
      <c r="D595" s="974"/>
    </row>
    <row r="596" spans="1:4">
      <c r="A596" s="1110"/>
      <c r="D596" s="974"/>
    </row>
    <row r="597" spans="1:4">
      <c r="A597" s="1110"/>
      <c r="D597" s="974"/>
    </row>
    <row r="598" spans="1:4">
      <c r="A598" s="1110"/>
      <c r="D598" s="974"/>
    </row>
    <row r="599" spans="1:4">
      <c r="A599" s="1110"/>
      <c r="D599" s="974"/>
    </row>
    <row r="600" spans="1:4">
      <c r="A600" s="1110"/>
      <c r="D600" s="974"/>
    </row>
    <row r="601" spans="1:4">
      <c r="A601" s="1110"/>
      <c r="D601" s="974"/>
    </row>
    <row r="602" spans="1:4">
      <c r="A602" s="1110"/>
      <c r="D602" s="974"/>
    </row>
    <row r="603" spans="1:4">
      <c r="A603" s="1110"/>
      <c r="D603" s="974"/>
    </row>
    <row r="604" spans="1:4">
      <c r="A604" s="1110"/>
      <c r="D604" s="974"/>
    </row>
    <row r="605" spans="1:4">
      <c r="A605" s="1110"/>
      <c r="D605" s="974"/>
    </row>
    <row r="606" spans="1:4">
      <c r="A606" s="1110"/>
      <c r="D606" s="974"/>
    </row>
    <row r="607" spans="1:4">
      <c r="A607" s="1110"/>
      <c r="D607" s="974"/>
    </row>
    <row r="608" spans="1:4">
      <c r="A608" s="1110"/>
      <c r="D608" s="974"/>
    </row>
    <row r="609" spans="1:4">
      <c r="A609" s="1110"/>
      <c r="D609" s="974"/>
    </row>
    <row r="610" spans="1:4">
      <c r="A610" s="1110"/>
      <c r="D610" s="974"/>
    </row>
    <row r="611" spans="1:4">
      <c r="A611" s="1110"/>
      <c r="D611" s="974"/>
    </row>
    <row r="612" spans="1:4">
      <c r="A612" s="1110"/>
      <c r="D612" s="974"/>
    </row>
    <row r="613" spans="1:4">
      <c r="A613" s="1110"/>
      <c r="D613" s="974"/>
    </row>
    <row r="614" spans="1:4">
      <c r="A614" s="1110"/>
      <c r="D614" s="974"/>
    </row>
    <row r="615" spans="1:4">
      <c r="A615" s="1110"/>
      <c r="D615" s="974"/>
    </row>
    <row r="616" spans="1:4">
      <c r="A616" s="1110"/>
      <c r="D616" s="974"/>
    </row>
    <row r="617" spans="1:4">
      <c r="A617" s="1110"/>
      <c r="D617" s="974"/>
    </row>
    <row r="618" spans="1:4">
      <c r="A618" s="1110"/>
      <c r="D618" s="974"/>
    </row>
    <row r="619" spans="1:4">
      <c r="A619" s="1110"/>
      <c r="D619" s="974"/>
    </row>
    <row r="620" spans="1:4">
      <c r="A620" s="1110"/>
      <c r="D620" s="974"/>
    </row>
    <row r="621" spans="1:4">
      <c r="A621" s="1110"/>
      <c r="D621" s="974"/>
    </row>
    <row r="622" spans="1:4">
      <c r="A622" s="1110"/>
      <c r="D622" s="974"/>
    </row>
    <row r="623" spans="1:4">
      <c r="A623" s="1110"/>
      <c r="D623" s="974"/>
    </row>
    <row r="624" spans="1:4">
      <c r="A624" s="1110"/>
      <c r="D624" s="974"/>
    </row>
    <row r="625" spans="1:4">
      <c r="A625" s="1110"/>
      <c r="D625" s="974"/>
    </row>
    <row r="626" spans="1:4">
      <c r="A626" s="1110"/>
      <c r="D626" s="974"/>
    </row>
    <row r="627" spans="1:4">
      <c r="A627" s="1110"/>
      <c r="D627" s="974"/>
    </row>
    <row r="628" spans="1:4">
      <c r="A628" s="1110"/>
      <c r="D628" s="974"/>
    </row>
    <row r="629" spans="1:4">
      <c r="A629" s="1110"/>
      <c r="D629" s="974"/>
    </row>
    <row r="630" spans="1:4">
      <c r="A630" s="1110"/>
      <c r="D630" s="974"/>
    </row>
    <row r="631" spans="1:4">
      <c r="A631" s="1110"/>
      <c r="D631" s="974"/>
    </row>
    <row r="632" spans="1:4">
      <c r="A632" s="1110"/>
      <c r="D632" s="974"/>
    </row>
    <row r="633" spans="1:4">
      <c r="A633" s="1110"/>
      <c r="D633" s="974"/>
    </row>
    <row r="634" spans="1:4">
      <c r="A634" s="1110"/>
      <c r="D634" s="974"/>
    </row>
    <row r="635" spans="1:4">
      <c r="A635" s="1110"/>
      <c r="D635" s="974"/>
    </row>
    <row r="636" spans="1:4">
      <c r="A636" s="1110"/>
      <c r="D636" s="974"/>
    </row>
    <row r="637" spans="1:4">
      <c r="A637" s="1110"/>
      <c r="D637" s="974"/>
    </row>
    <row r="638" spans="1:4">
      <c r="A638" s="1110"/>
      <c r="D638" s="974"/>
    </row>
    <row r="639" spans="1:4">
      <c r="A639" s="1110"/>
      <c r="D639" s="974"/>
    </row>
    <row r="640" spans="1:4">
      <c r="A640" s="1110"/>
      <c r="D640" s="974"/>
    </row>
    <row r="641" spans="1:4">
      <c r="A641" s="1110"/>
      <c r="D641" s="974"/>
    </row>
    <row r="642" spans="1:4">
      <c r="A642" s="1110"/>
      <c r="D642" s="974"/>
    </row>
    <row r="643" spans="1:4">
      <c r="A643" s="1110"/>
      <c r="D643" s="974"/>
    </row>
    <row r="644" spans="1:4">
      <c r="A644" s="1110"/>
      <c r="D644" s="974"/>
    </row>
    <row r="645" spans="1:4">
      <c r="A645" s="1110"/>
      <c r="D645" s="974"/>
    </row>
    <row r="646" spans="1:4">
      <c r="A646" s="1110"/>
      <c r="D646" s="974"/>
    </row>
    <row r="647" spans="1:4">
      <c r="A647" s="1110"/>
      <c r="D647" s="974"/>
    </row>
    <row r="648" spans="1:4">
      <c r="A648" s="1110"/>
      <c r="D648" s="974"/>
    </row>
    <row r="649" spans="1:4">
      <c r="A649" s="1110"/>
      <c r="D649" s="974"/>
    </row>
    <row r="650" spans="1:4">
      <c r="A650" s="1110"/>
      <c r="D650" s="974"/>
    </row>
    <row r="651" spans="1:4">
      <c r="A651" s="1110"/>
      <c r="D651" s="974"/>
    </row>
    <row r="652" spans="1:4">
      <c r="A652" s="1110"/>
      <c r="D652" s="974"/>
    </row>
    <row r="653" spans="1:4">
      <c r="A653" s="1110"/>
      <c r="D653" s="974"/>
    </row>
    <row r="654" spans="1:4">
      <c r="A654" s="1110"/>
      <c r="D654" s="974"/>
    </row>
    <row r="655" spans="1:4">
      <c r="A655" s="1110"/>
      <c r="D655" s="974"/>
    </row>
    <row r="656" spans="1:4">
      <c r="A656" s="1110"/>
      <c r="D656" s="974"/>
    </row>
    <row r="657" spans="1:4">
      <c r="A657" s="1110"/>
      <c r="D657" s="974"/>
    </row>
    <row r="658" spans="1:4">
      <c r="A658" s="1110"/>
      <c r="D658" s="974"/>
    </row>
    <row r="659" spans="1:4">
      <c r="A659" s="1110"/>
      <c r="D659" s="974"/>
    </row>
    <row r="660" spans="1:4">
      <c r="A660" s="1110"/>
      <c r="D660" s="974"/>
    </row>
    <row r="661" spans="1:4">
      <c r="A661" s="1110"/>
      <c r="D661" s="974"/>
    </row>
    <row r="662" spans="1:4">
      <c r="A662" s="1110"/>
      <c r="D662" s="974"/>
    </row>
    <row r="663" spans="1:4">
      <c r="A663" s="1110"/>
      <c r="D663" s="974"/>
    </row>
    <row r="664" spans="1:4">
      <c r="A664" s="1110"/>
      <c r="D664" s="974"/>
    </row>
    <row r="665" spans="1:4">
      <c r="A665" s="1110"/>
      <c r="D665" s="974"/>
    </row>
    <row r="666" spans="1:4">
      <c r="A666" s="1110"/>
      <c r="D666" s="974"/>
    </row>
    <row r="667" spans="1:4">
      <c r="A667" s="1110"/>
      <c r="D667" s="974"/>
    </row>
    <row r="668" spans="1:4">
      <c r="A668" s="1110"/>
      <c r="D668" s="974"/>
    </row>
    <row r="669" spans="1:4">
      <c r="A669" s="1110"/>
      <c r="D669" s="974"/>
    </row>
    <row r="670" spans="1:4">
      <c r="A670" s="1110"/>
      <c r="D670" s="974"/>
    </row>
    <row r="671" spans="1:4">
      <c r="A671" s="1110"/>
      <c r="D671" s="974"/>
    </row>
    <row r="672" spans="1:4">
      <c r="A672" s="1110"/>
      <c r="D672" s="974"/>
    </row>
    <row r="673" spans="1:4">
      <c r="A673" s="1110"/>
      <c r="D673" s="974"/>
    </row>
    <row r="674" spans="1:4">
      <c r="A674" s="1110"/>
      <c r="D674" s="974"/>
    </row>
    <row r="675" spans="1:4">
      <c r="A675" s="1110"/>
      <c r="D675" s="974"/>
    </row>
    <row r="676" spans="1:4">
      <c r="A676" s="1110"/>
      <c r="D676" s="974"/>
    </row>
    <row r="677" spans="1:4">
      <c r="A677" s="1110"/>
      <c r="D677" s="974"/>
    </row>
    <row r="678" spans="1:4">
      <c r="A678" s="1110"/>
      <c r="D678" s="974"/>
    </row>
    <row r="679" spans="1:4">
      <c r="A679" s="1110"/>
      <c r="D679" s="974"/>
    </row>
    <row r="680" spans="1:4">
      <c r="A680" s="1110"/>
      <c r="D680" s="974"/>
    </row>
    <row r="681" spans="1:4">
      <c r="A681" s="1110"/>
      <c r="D681" s="974"/>
    </row>
    <row r="682" spans="1:4">
      <c r="A682" s="1110"/>
      <c r="D682" s="974"/>
    </row>
    <row r="683" spans="1:4">
      <c r="A683" s="1110"/>
      <c r="D683" s="974"/>
    </row>
    <row r="684" spans="1:4">
      <c r="A684" s="1110"/>
      <c r="D684" s="974"/>
    </row>
    <row r="685" spans="1:4">
      <c r="A685" s="1110"/>
      <c r="D685" s="974"/>
    </row>
    <row r="686" spans="1:4">
      <c r="A686" s="1110"/>
      <c r="D686" s="974"/>
    </row>
    <row r="687" spans="1:4">
      <c r="A687" s="1110"/>
      <c r="D687" s="974"/>
    </row>
    <row r="688" spans="1:4">
      <c r="A688" s="1110"/>
      <c r="D688" s="974"/>
    </row>
    <row r="689" spans="1:4">
      <c r="A689" s="1110"/>
      <c r="D689" s="974"/>
    </row>
    <row r="690" spans="1:4">
      <c r="A690" s="1110"/>
      <c r="D690" s="974"/>
    </row>
    <row r="691" spans="1:4">
      <c r="A691" s="1110"/>
      <c r="D691" s="974"/>
    </row>
    <row r="692" spans="1:4">
      <c r="A692" s="1110"/>
      <c r="D692" s="974"/>
    </row>
    <row r="693" spans="1:4">
      <c r="A693" s="1110"/>
      <c r="D693" s="974"/>
    </row>
    <row r="694" spans="1:4">
      <c r="A694" s="1110"/>
      <c r="D694" s="974"/>
    </row>
    <row r="695" spans="1:4">
      <c r="A695" s="1110"/>
      <c r="D695" s="974"/>
    </row>
    <row r="696" spans="1:4">
      <c r="A696" s="1110"/>
      <c r="D696" s="974"/>
    </row>
    <row r="697" spans="1:4">
      <c r="A697" s="1110"/>
      <c r="D697" s="974"/>
    </row>
    <row r="698" spans="1:4">
      <c r="A698" s="1110"/>
      <c r="D698" s="974"/>
    </row>
    <row r="699" spans="1:4">
      <c r="A699" s="1110"/>
      <c r="D699" s="974"/>
    </row>
    <row r="700" spans="1:4">
      <c r="A700" s="1110"/>
      <c r="D700" s="974"/>
    </row>
    <row r="701" spans="1:4">
      <c r="A701" s="1110"/>
      <c r="D701" s="974"/>
    </row>
    <row r="702" spans="1:4">
      <c r="A702" s="1110"/>
      <c r="D702" s="974"/>
    </row>
    <row r="703" spans="1:4">
      <c r="A703" s="1110"/>
      <c r="D703" s="974"/>
    </row>
    <row r="704" spans="1:4">
      <c r="A704" s="1110"/>
      <c r="D704" s="974"/>
    </row>
    <row r="705" spans="1:4">
      <c r="A705" s="1110"/>
      <c r="D705" s="974"/>
    </row>
    <row r="706" spans="1:4">
      <c r="A706" s="1110"/>
      <c r="D706" s="974"/>
    </row>
    <row r="707" spans="1:4">
      <c r="A707" s="1110"/>
      <c r="D707" s="974"/>
    </row>
    <row r="708" spans="1:4">
      <c r="A708" s="1110"/>
      <c r="D708" s="974"/>
    </row>
    <row r="709" spans="1:4">
      <c r="A709" s="1110"/>
      <c r="D709" s="974"/>
    </row>
    <row r="710" spans="1:4">
      <c r="A710" s="1110"/>
      <c r="D710" s="974"/>
    </row>
    <row r="711" spans="1:4">
      <c r="A711" s="1110"/>
      <c r="D711" s="974"/>
    </row>
    <row r="712" spans="1:4">
      <c r="A712" s="1110"/>
      <c r="D712" s="974"/>
    </row>
    <row r="713" spans="1:4">
      <c r="A713" s="1110"/>
      <c r="D713" s="974"/>
    </row>
    <row r="714" spans="1:4">
      <c r="A714" s="1110"/>
      <c r="D714" s="974"/>
    </row>
    <row r="715" spans="1:4">
      <c r="A715" s="1110"/>
      <c r="D715" s="974"/>
    </row>
    <row r="716" spans="1:4">
      <c r="A716" s="1110"/>
      <c r="D716" s="974"/>
    </row>
    <row r="717" spans="1:4">
      <c r="A717" s="1110"/>
      <c r="D717" s="974"/>
    </row>
    <row r="718" spans="1:4">
      <c r="A718" s="1110"/>
      <c r="D718" s="974"/>
    </row>
    <row r="719" spans="1:4">
      <c r="A719" s="1110"/>
      <c r="D719" s="974"/>
    </row>
    <row r="720" spans="1:4">
      <c r="A720" s="1110"/>
      <c r="D720" s="974"/>
    </row>
    <row r="721" spans="1:4">
      <c r="A721" s="1110"/>
      <c r="D721" s="974"/>
    </row>
    <row r="722" spans="1:4">
      <c r="A722" s="1110"/>
      <c r="D722" s="974"/>
    </row>
    <row r="723" spans="1:4">
      <c r="A723" s="1110"/>
      <c r="D723" s="974"/>
    </row>
    <row r="724" spans="1:4">
      <c r="A724" s="1110"/>
      <c r="D724" s="974"/>
    </row>
    <row r="725" spans="1:4">
      <c r="A725" s="1110"/>
      <c r="D725" s="974"/>
    </row>
    <row r="726" spans="1:4">
      <c r="A726" s="1110"/>
      <c r="D726" s="974"/>
    </row>
    <row r="727" spans="1:4">
      <c r="A727" s="1110"/>
      <c r="D727" s="974"/>
    </row>
    <row r="728" spans="1:4">
      <c r="A728" s="1110"/>
      <c r="D728" s="974"/>
    </row>
    <row r="729" spans="1:4">
      <c r="A729" s="1110"/>
      <c r="D729" s="974"/>
    </row>
    <row r="730" spans="1:4">
      <c r="A730" s="1110"/>
      <c r="D730" s="974"/>
    </row>
    <row r="731" spans="1:4">
      <c r="A731" s="1110"/>
      <c r="D731" s="974"/>
    </row>
    <row r="732" spans="1:4">
      <c r="A732" s="1110"/>
      <c r="D732" s="974"/>
    </row>
    <row r="733" spans="1:4">
      <c r="A733" s="1110"/>
      <c r="D733" s="974"/>
    </row>
    <row r="734" spans="1:4">
      <c r="A734" s="1110"/>
      <c r="D734" s="974"/>
    </row>
    <row r="735" spans="1:4">
      <c r="A735" s="1110"/>
      <c r="D735" s="974"/>
    </row>
    <row r="736" spans="1:4">
      <c r="A736" s="1110"/>
      <c r="D736" s="974"/>
    </row>
    <row r="737" spans="1:4">
      <c r="A737" s="1110"/>
      <c r="D737" s="974"/>
    </row>
    <row r="738" spans="1:4">
      <c r="A738" s="1110"/>
      <c r="D738" s="974"/>
    </row>
    <row r="739" spans="1:4">
      <c r="A739" s="1110"/>
      <c r="D739" s="974"/>
    </row>
    <row r="740" spans="1:4">
      <c r="A740" s="1110"/>
      <c r="D740" s="974"/>
    </row>
    <row r="741" spans="1:4">
      <c r="A741" s="1110"/>
      <c r="D741" s="974"/>
    </row>
    <row r="742" spans="1:4">
      <c r="A742" s="1110"/>
      <c r="D742" s="974"/>
    </row>
    <row r="743" spans="1:4">
      <c r="A743" s="1110"/>
      <c r="D743" s="974"/>
    </row>
    <row r="744" spans="1:4">
      <c r="A744" s="1110"/>
      <c r="D744" s="974"/>
    </row>
    <row r="745" spans="1:4">
      <c r="A745" s="1110"/>
      <c r="D745" s="974"/>
    </row>
    <row r="746" spans="1:4">
      <c r="A746" s="1110"/>
      <c r="D746" s="974"/>
    </row>
    <row r="747" spans="1:4">
      <c r="A747" s="1110"/>
      <c r="D747" s="974"/>
    </row>
    <row r="748" spans="1:4">
      <c r="A748" s="1110"/>
      <c r="D748" s="974"/>
    </row>
    <row r="749" spans="1:4">
      <c r="A749" s="1110"/>
      <c r="D749" s="974"/>
    </row>
    <row r="750" spans="1:4">
      <c r="A750" s="1110"/>
      <c r="D750" s="974"/>
    </row>
    <row r="751" spans="1:4">
      <c r="A751" s="1110"/>
      <c r="D751" s="974"/>
    </row>
    <row r="752" spans="1:4">
      <c r="A752" s="1110"/>
      <c r="D752" s="974"/>
    </row>
    <row r="753" spans="1:4">
      <c r="A753" s="1110"/>
      <c r="D753" s="974"/>
    </row>
    <row r="754" spans="1:4">
      <c r="A754" s="1110"/>
      <c r="D754" s="974"/>
    </row>
    <row r="755" spans="1:4">
      <c r="A755" s="1110"/>
      <c r="D755" s="974"/>
    </row>
    <row r="756" spans="1:4">
      <c r="A756" s="1110"/>
      <c r="D756" s="974"/>
    </row>
    <row r="757" spans="1:4">
      <c r="A757" s="1110"/>
      <c r="D757" s="974"/>
    </row>
    <row r="758" spans="1:4">
      <c r="A758" s="1110"/>
      <c r="D758" s="974"/>
    </row>
    <row r="759" spans="1:4">
      <c r="A759" s="1110"/>
      <c r="D759" s="974"/>
    </row>
    <row r="760" spans="1:4">
      <c r="A760" s="1110"/>
      <c r="D760" s="974"/>
    </row>
    <row r="761" spans="1:4">
      <c r="A761" s="1110"/>
      <c r="D761" s="974"/>
    </row>
    <row r="762" spans="1:4">
      <c r="A762" s="1110"/>
      <c r="D762" s="974"/>
    </row>
    <row r="763" spans="1:4">
      <c r="A763" s="1110"/>
      <c r="D763" s="974"/>
    </row>
    <row r="764" spans="1:4">
      <c r="A764" s="1110"/>
      <c r="D764" s="974"/>
    </row>
    <row r="765" spans="1:4">
      <c r="A765" s="1110"/>
      <c r="D765" s="974"/>
    </row>
    <row r="766" spans="1:4">
      <c r="A766" s="1110"/>
      <c r="D766" s="974"/>
    </row>
    <row r="767" spans="1:4">
      <c r="A767" s="1110"/>
      <c r="D767" s="974"/>
    </row>
    <row r="768" spans="1:4">
      <c r="A768" s="1110"/>
      <c r="D768" s="974"/>
    </row>
    <row r="769" spans="1:4">
      <c r="A769" s="1110"/>
      <c r="D769" s="974"/>
    </row>
    <row r="770" spans="1:4">
      <c r="A770" s="1110"/>
      <c r="D770" s="974"/>
    </row>
    <row r="771" spans="1:4">
      <c r="A771" s="1110"/>
      <c r="D771" s="974"/>
    </row>
    <row r="772" spans="1:4">
      <c r="A772" s="1110"/>
      <c r="D772" s="974"/>
    </row>
    <row r="773" spans="1:4">
      <c r="A773" s="1110"/>
      <c r="D773" s="974"/>
    </row>
    <row r="774" spans="1:4">
      <c r="A774" s="1110"/>
      <c r="D774" s="974"/>
    </row>
    <row r="775" spans="1:4">
      <c r="A775" s="1110"/>
      <c r="D775" s="974"/>
    </row>
    <row r="776" spans="1:4">
      <c r="A776" s="1110"/>
      <c r="D776" s="974"/>
    </row>
    <row r="777" spans="1:4">
      <c r="A777" s="1110"/>
      <c r="D777" s="974"/>
    </row>
    <row r="778" spans="1:4">
      <c r="A778" s="1110"/>
      <c r="D778" s="974"/>
    </row>
    <row r="779" spans="1:4">
      <c r="A779" s="1110"/>
      <c r="D779" s="974"/>
    </row>
    <row r="780" spans="1:4">
      <c r="A780" s="1110"/>
      <c r="D780" s="974"/>
    </row>
    <row r="781" spans="1:4">
      <c r="A781" s="1110"/>
      <c r="D781" s="974"/>
    </row>
    <row r="782" spans="1:4">
      <c r="A782" s="1110"/>
      <c r="D782" s="974"/>
    </row>
    <row r="783" spans="1:4">
      <c r="A783" s="1110"/>
      <c r="D783" s="974"/>
    </row>
    <row r="784" spans="1:4">
      <c r="A784" s="1110"/>
      <c r="D784" s="974"/>
    </row>
    <row r="785" spans="1:4">
      <c r="A785" s="1110"/>
      <c r="D785" s="974"/>
    </row>
    <row r="786" spans="1:4">
      <c r="A786" s="1110"/>
      <c r="D786" s="974"/>
    </row>
    <row r="787" spans="1:4">
      <c r="A787" s="1110"/>
      <c r="D787" s="974"/>
    </row>
    <row r="788" spans="1:4">
      <c r="A788" s="1110"/>
      <c r="D788" s="974"/>
    </row>
    <row r="789" spans="1:4">
      <c r="A789" s="1110"/>
      <c r="D789" s="974"/>
    </row>
    <row r="790" spans="1:4">
      <c r="A790" s="1110"/>
      <c r="D790" s="974"/>
    </row>
    <row r="791" spans="1:4">
      <c r="A791" s="1110"/>
      <c r="D791" s="974"/>
    </row>
    <row r="792" spans="1:4">
      <c r="A792" s="1110"/>
      <c r="D792" s="974"/>
    </row>
    <row r="793" spans="1:4">
      <c r="A793" s="1110"/>
      <c r="D793" s="974"/>
    </row>
    <row r="794" spans="1:4">
      <c r="A794" s="1110"/>
      <c r="D794" s="974"/>
    </row>
    <row r="795" spans="1:4">
      <c r="A795" s="1110"/>
      <c r="D795" s="974"/>
    </row>
    <row r="796" spans="1:4">
      <c r="A796" s="1110"/>
      <c r="D796" s="974"/>
    </row>
    <row r="797" spans="1:4">
      <c r="A797" s="1110"/>
      <c r="D797" s="974"/>
    </row>
    <row r="798" spans="1:4">
      <c r="A798" s="1110"/>
      <c r="D798" s="974"/>
    </row>
    <row r="799" spans="1:4">
      <c r="A799" s="1110"/>
      <c r="D799" s="974"/>
    </row>
    <row r="800" spans="1:4">
      <c r="A800" s="1110"/>
      <c r="D800" s="974"/>
    </row>
    <row r="801" spans="1:4">
      <c r="A801" s="1110"/>
      <c r="D801" s="974"/>
    </row>
    <row r="802" spans="1:4">
      <c r="A802" s="1110"/>
      <c r="D802" s="974"/>
    </row>
    <row r="803" spans="1:4">
      <c r="A803" s="1110"/>
      <c r="D803" s="974"/>
    </row>
    <row r="804" spans="1:4">
      <c r="A804" s="1110"/>
      <c r="D804" s="974"/>
    </row>
    <row r="805" spans="1:4">
      <c r="A805" s="1110"/>
      <c r="D805" s="974"/>
    </row>
    <row r="806" spans="1:4">
      <c r="A806" s="1110"/>
      <c r="D806" s="974"/>
    </row>
    <row r="807" spans="1:4">
      <c r="A807" s="1110"/>
      <c r="D807" s="974"/>
    </row>
    <row r="808" spans="1:4">
      <c r="A808" s="1110"/>
      <c r="D808" s="974"/>
    </row>
    <row r="809" spans="1:4">
      <c r="A809" s="1110"/>
      <c r="D809" s="974"/>
    </row>
    <row r="810" spans="1:4">
      <c r="A810" s="1110"/>
      <c r="D810" s="974"/>
    </row>
    <row r="811" spans="1:4">
      <c r="A811" s="1110"/>
      <c r="D811" s="974"/>
    </row>
    <row r="812" spans="1:4">
      <c r="A812" s="1110"/>
      <c r="D812" s="974"/>
    </row>
    <row r="813" spans="1:4">
      <c r="A813" s="1110"/>
      <c r="D813" s="974"/>
    </row>
    <row r="814" spans="1:4">
      <c r="A814" s="1110"/>
      <c r="D814" s="974"/>
    </row>
    <row r="815" spans="1:4">
      <c r="A815" s="1110"/>
      <c r="D815" s="974"/>
    </row>
    <row r="816" spans="1:4">
      <c r="A816" s="1110"/>
      <c r="D816" s="974"/>
    </row>
    <row r="817" spans="1:4">
      <c r="A817" s="1110"/>
      <c r="D817" s="974"/>
    </row>
    <row r="818" spans="1:4">
      <c r="A818" s="1110"/>
      <c r="D818" s="974"/>
    </row>
    <row r="819" spans="1:4">
      <c r="A819" s="1110"/>
      <c r="D819" s="974"/>
    </row>
    <row r="820" spans="1:4">
      <c r="A820" s="1110"/>
      <c r="D820" s="974"/>
    </row>
    <row r="821" spans="1:4">
      <c r="A821" s="1110"/>
      <c r="D821" s="974"/>
    </row>
    <row r="822" spans="1:4">
      <c r="A822" s="1110"/>
      <c r="D822" s="974"/>
    </row>
    <row r="823" spans="1:4">
      <c r="A823" s="1110"/>
      <c r="D823" s="974"/>
    </row>
    <row r="824" spans="1:4">
      <c r="A824" s="1110"/>
      <c r="D824" s="974"/>
    </row>
    <row r="825" spans="1:4">
      <c r="A825" s="1110"/>
      <c r="D825" s="974"/>
    </row>
    <row r="826" spans="1:4">
      <c r="A826" s="1110"/>
      <c r="D826" s="974"/>
    </row>
    <row r="827" spans="1:4">
      <c r="A827" s="1110"/>
      <c r="D827" s="974"/>
    </row>
    <row r="828" spans="1:4">
      <c r="A828" s="1110"/>
      <c r="D828" s="974"/>
    </row>
    <row r="829" spans="1:4">
      <c r="A829" s="1110"/>
      <c r="D829" s="974"/>
    </row>
    <row r="830" spans="1:4">
      <c r="A830" s="1110"/>
      <c r="D830" s="974"/>
    </row>
    <row r="831" spans="1:4">
      <c r="A831" s="1110"/>
      <c r="D831" s="974"/>
    </row>
    <row r="832" spans="1:4">
      <c r="A832" s="1110"/>
      <c r="D832" s="974"/>
    </row>
    <row r="833" spans="1:4">
      <c r="A833" s="1110"/>
      <c r="D833" s="974"/>
    </row>
    <row r="834" spans="1:4">
      <c r="A834" s="1110"/>
      <c r="D834" s="974"/>
    </row>
    <row r="835" spans="1:4">
      <c r="A835" s="1110"/>
      <c r="D835" s="974"/>
    </row>
    <row r="836" spans="1:4">
      <c r="A836" s="1110"/>
      <c r="D836" s="974"/>
    </row>
    <row r="837" spans="1:4">
      <c r="A837" s="1110"/>
      <c r="D837" s="974"/>
    </row>
    <row r="838" spans="1:4">
      <c r="A838" s="1110"/>
      <c r="D838" s="974"/>
    </row>
    <row r="839" spans="1:4">
      <c r="A839" s="1110"/>
      <c r="D839" s="974"/>
    </row>
    <row r="840" spans="1:4">
      <c r="A840" s="1110"/>
      <c r="D840" s="974"/>
    </row>
    <row r="841" spans="1:4">
      <c r="A841" s="1110"/>
      <c r="D841" s="974"/>
    </row>
    <row r="842" spans="1:4">
      <c r="A842" s="1110"/>
      <c r="D842" s="974"/>
    </row>
    <row r="843" spans="1:4">
      <c r="A843" s="1110"/>
      <c r="D843" s="974"/>
    </row>
    <row r="844" spans="1:4">
      <c r="A844" s="1110"/>
      <c r="D844" s="974"/>
    </row>
    <row r="845" spans="1:4">
      <c r="A845" s="1110"/>
      <c r="D845" s="974"/>
    </row>
    <row r="846" spans="1:4">
      <c r="A846" s="1110"/>
      <c r="D846" s="974"/>
    </row>
    <row r="847" spans="1:4">
      <c r="A847" s="1110"/>
      <c r="D847" s="974"/>
    </row>
    <row r="848" spans="1:4">
      <c r="A848" s="1110"/>
      <c r="D848" s="974"/>
    </row>
    <row r="849" spans="1:4">
      <c r="A849" s="1110"/>
      <c r="D849" s="974"/>
    </row>
    <row r="850" spans="1:4">
      <c r="A850" s="1110"/>
      <c r="D850" s="974"/>
    </row>
    <row r="851" spans="1:4">
      <c r="A851" s="1110"/>
      <c r="D851" s="974"/>
    </row>
    <row r="852" spans="1:4">
      <c r="A852" s="1110"/>
      <c r="D852" s="974"/>
    </row>
    <row r="853" spans="1:4">
      <c r="A853" s="1110"/>
      <c r="D853" s="974"/>
    </row>
    <row r="854" spans="1:4">
      <c r="A854" s="1110"/>
      <c r="D854" s="974"/>
    </row>
    <row r="855" spans="1:4">
      <c r="A855" s="1110"/>
      <c r="D855" s="974"/>
    </row>
    <row r="856" spans="1:4">
      <c r="A856" s="1110"/>
      <c r="D856" s="974"/>
    </row>
    <row r="857" spans="1:4">
      <c r="A857" s="1110"/>
      <c r="D857" s="974"/>
    </row>
    <row r="858" spans="1:4">
      <c r="A858" s="1110"/>
      <c r="D858" s="974"/>
    </row>
    <row r="859" spans="1:4">
      <c r="A859" s="1110"/>
      <c r="D859" s="974"/>
    </row>
    <row r="860" spans="1:4">
      <c r="A860" s="1110"/>
      <c r="D860" s="974"/>
    </row>
    <row r="861" spans="1:4">
      <c r="A861" s="1110"/>
      <c r="D861" s="974"/>
    </row>
    <row r="862" spans="1:4">
      <c r="A862" s="1110"/>
      <c r="D862" s="974"/>
    </row>
    <row r="863" spans="1:4">
      <c r="A863" s="1110"/>
      <c r="D863" s="974"/>
    </row>
    <row r="864" spans="1:4">
      <c r="A864" s="1110"/>
      <c r="D864" s="974"/>
    </row>
    <row r="865" spans="1:4">
      <c r="A865" s="1110"/>
      <c r="D865" s="974"/>
    </row>
    <row r="866" spans="1:4">
      <c r="A866" s="1110"/>
      <c r="D866" s="974"/>
    </row>
    <row r="867" spans="1:4">
      <c r="A867" s="1110"/>
      <c r="D867" s="974"/>
    </row>
    <row r="868" spans="1:4">
      <c r="A868" s="1110"/>
      <c r="D868" s="974"/>
    </row>
    <row r="869" spans="1:4">
      <c r="A869" s="1110"/>
      <c r="D869" s="974"/>
    </row>
    <row r="870" spans="1:4">
      <c r="A870" s="1110"/>
      <c r="D870" s="974"/>
    </row>
    <row r="871" spans="1:4">
      <c r="A871" s="1110"/>
      <c r="D871" s="974"/>
    </row>
    <row r="872" spans="1:4">
      <c r="A872" s="1110"/>
      <c r="D872" s="974"/>
    </row>
    <row r="873" spans="1:4">
      <c r="A873" s="1110"/>
      <c r="D873" s="974"/>
    </row>
    <row r="874" spans="1:4">
      <c r="A874" s="1110"/>
      <c r="D874" s="974"/>
    </row>
    <row r="875" spans="1:4">
      <c r="A875" s="1110"/>
      <c r="D875" s="974"/>
    </row>
    <row r="876" spans="1:4">
      <c r="A876" s="1110"/>
      <c r="D876" s="974"/>
    </row>
    <row r="877" spans="1:4">
      <c r="A877" s="1110"/>
      <c r="D877" s="974"/>
    </row>
    <row r="878" spans="1:4">
      <c r="A878" s="1110"/>
      <c r="D878" s="974"/>
    </row>
    <row r="879" spans="1:4">
      <c r="A879" s="1110"/>
      <c r="D879" s="974"/>
    </row>
    <row r="880" spans="1:4">
      <c r="A880" s="1110"/>
      <c r="D880" s="974"/>
    </row>
    <row r="881" spans="1:4">
      <c r="A881" s="1110"/>
      <c r="D881" s="974"/>
    </row>
    <row r="882" spans="1:4">
      <c r="A882" s="1110"/>
      <c r="D882" s="974"/>
    </row>
    <row r="883" spans="1:4">
      <c r="A883" s="1110"/>
      <c r="D883" s="974"/>
    </row>
    <row r="884" spans="1:4">
      <c r="A884" s="1110"/>
      <c r="D884" s="974"/>
    </row>
    <row r="885" spans="1:4">
      <c r="A885" s="1110"/>
      <c r="D885" s="974"/>
    </row>
    <row r="886" spans="1:4">
      <c r="A886" s="1110"/>
      <c r="D886" s="974"/>
    </row>
    <row r="887" spans="1:4">
      <c r="A887" s="1110"/>
      <c r="D887" s="974"/>
    </row>
    <row r="888" spans="1:4">
      <c r="A888" s="1110"/>
      <c r="D888" s="974"/>
    </row>
    <row r="889" spans="1:4">
      <c r="A889" s="1110"/>
      <c r="D889" s="974"/>
    </row>
    <row r="890" spans="1:4">
      <c r="A890" s="1110"/>
      <c r="D890" s="974"/>
    </row>
    <row r="891" spans="1:4">
      <c r="A891" s="1110"/>
      <c r="D891" s="974"/>
    </row>
    <row r="892" spans="1:4">
      <c r="A892" s="1110"/>
      <c r="D892" s="974"/>
    </row>
    <row r="893" spans="1:4">
      <c r="A893" s="1110"/>
      <c r="D893" s="974"/>
    </row>
    <row r="894" spans="1:4">
      <c r="A894" s="1110"/>
      <c r="D894" s="974"/>
    </row>
    <row r="895" spans="1:4">
      <c r="A895" s="1110"/>
      <c r="D895" s="974"/>
    </row>
    <row r="896" spans="1:4">
      <c r="A896" s="1110"/>
      <c r="D896" s="974"/>
    </row>
    <row r="897" spans="1:4">
      <c r="A897" s="1110"/>
      <c r="D897" s="974"/>
    </row>
    <row r="898" spans="1:4">
      <c r="A898" s="1110"/>
      <c r="D898" s="974"/>
    </row>
    <row r="899" spans="1:4">
      <c r="A899" s="1110"/>
      <c r="D899" s="974"/>
    </row>
    <row r="900" spans="1:4">
      <c r="A900" s="1110"/>
      <c r="D900" s="974"/>
    </row>
    <row r="901" spans="1:4">
      <c r="A901" s="1110"/>
      <c r="D901" s="974"/>
    </row>
    <row r="902" spans="1:4">
      <c r="A902" s="1110"/>
      <c r="D902" s="974"/>
    </row>
    <row r="903" spans="1:4">
      <c r="A903" s="1110"/>
      <c r="D903" s="974"/>
    </row>
    <row r="904" spans="1:4">
      <c r="A904" s="1110"/>
      <c r="D904" s="974"/>
    </row>
    <row r="905" spans="1:4">
      <c r="A905" s="1110"/>
      <c r="D905" s="974"/>
    </row>
    <row r="906" spans="1:4">
      <c r="A906" s="1110"/>
      <c r="D906" s="974"/>
    </row>
    <row r="907" spans="1:4">
      <c r="A907" s="1110"/>
      <c r="D907" s="974"/>
    </row>
    <row r="908" spans="1:4">
      <c r="A908" s="1110"/>
      <c r="D908" s="974"/>
    </row>
    <row r="909" spans="1:4">
      <c r="A909" s="1110"/>
      <c r="D909" s="974"/>
    </row>
    <row r="910" spans="1:4">
      <c r="A910" s="1110"/>
      <c r="D910" s="974"/>
    </row>
    <row r="911" spans="1:4">
      <c r="A911" s="1110"/>
      <c r="D911" s="974"/>
    </row>
    <row r="912" spans="1:4">
      <c r="A912" s="1110"/>
      <c r="D912" s="974"/>
    </row>
    <row r="913" spans="1:4">
      <c r="A913" s="1110"/>
      <c r="D913" s="974"/>
    </row>
    <row r="914" spans="1:4">
      <c r="A914" s="1110"/>
      <c r="D914" s="974"/>
    </row>
    <row r="915" spans="1:4">
      <c r="A915" s="1110"/>
      <c r="D915" s="974"/>
    </row>
    <row r="916" spans="1:4">
      <c r="A916" s="1110"/>
      <c r="D916" s="974"/>
    </row>
    <row r="917" spans="1:4">
      <c r="A917" s="1110"/>
      <c r="D917" s="974"/>
    </row>
    <row r="918" spans="1:4">
      <c r="A918" s="1110"/>
      <c r="D918" s="974"/>
    </row>
    <row r="919" spans="1:4">
      <c r="A919" s="1110"/>
      <c r="D919" s="974"/>
    </row>
    <row r="920" spans="1:4">
      <c r="A920" s="1110"/>
      <c r="D920" s="974"/>
    </row>
    <row r="921" spans="1:4">
      <c r="A921" s="1110"/>
      <c r="D921" s="974"/>
    </row>
    <row r="922" spans="1:4">
      <c r="A922" s="1110"/>
      <c r="D922" s="974"/>
    </row>
    <row r="923" spans="1:4">
      <c r="A923" s="1110"/>
      <c r="D923" s="974"/>
    </row>
    <row r="924" spans="1:4">
      <c r="A924" s="1110"/>
      <c r="D924" s="974"/>
    </row>
    <row r="925" spans="1:4">
      <c r="A925" s="1110"/>
      <c r="D925" s="974"/>
    </row>
    <row r="926" spans="1:4">
      <c r="A926" s="1110"/>
      <c r="D926" s="974"/>
    </row>
    <row r="927" spans="1:4">
      <c r="A927" s="1110"/>
      <c r="D927" s="974"/>
    </row>
    <row r="928" spans="1:4">
      <c r="A928" s="1110"/>
      <c r="D928" s="974"/>
    </row>
    <row r="929" spans="1:4">
      <c r="A929" s="1110"/>
      <c r="D929" s="974"/>
    </row>
    <row r="930" spans="1:4">
      <c r="A930" s="1110"/>
      <c r="D930" s="974"/>
    </row>
    <row r="931" spans="1:4">
      <c r="A931" s="1110"/>
      <c r="D931" s="974"/>
    </row>
    <row r="932" spans="1:4">
      <c r="A932" s="1110"/>
      <c r="D932" s="974"/>
    </row>
    <row r="933" spans="1:4">
      <c r="A933" s="1110"/>
      <c r="D933" s="974"/>
    </row>
    <row r="934" spans="1:4">
      <c r="A934" s="1110"/>
      <c r="D934" s="974"/>
    </row>
    <row r="935" spans="1:4">
      <c r="A935" s="1110"/>
      <c r="D935" s="974"/>
    </row>
    <row r="936" spans="1:4">
      <c r="A936" s="1110"/>
      <c r="D936" s="974"/>
    </row>
    <row r="937" spans="1:4">
      <c r="A937" s="1110"/>
      <c r="D937" s="974"/>
    </row>
    <row r="938" spans="1:4">
      <c r="A938" s="1110"/>
      <c r="D938" s="974"/>
    </row>
    <row r="939" spans="1:4">
      <c r="A939" s="1110"/>
      <c r="D939" s="974"/>
    </row>
    <row r="940" spans="1:4">
      <c r="A940" s="1110"/>
      <c r="D940" s="974"/>
    </row>
    <row r="941" spans="1:4">
      <c r="A941" s="1110"/>
      <c r="D941" s="974"/>
    </row>
    <row r="942" spans="1:4">
      <c r="A942" s="1110"/>
      <c r="D942" s="974"/>
    </row>
    <row r="943" spans="1:4">
      <c r="A943" s="1110"/>
      <c r="D943" s="974"/>
    </row>
    <row r="944" spans="1:4">
      <c r="A944" s="1110"/>
      <c r="D944" s="974"/>
    </row>
    <row r="945" spans="1:4">
      <c r="A945" s="1110"/>
      <c r="D945" s="974"/>
    </row>
    <row r="946" spans="1:4">
      <c r="A946" s="1110"/>
      <c r="D946" s="974"/>
    </row>
    <row r="947" spans="1:4">
      <c r="A947" s="1110"/>
      <c r="D947" s="974"/>
    </row>
    <row r="948" spans="1:4">
      <c r="A948" s="1110"/>
      <c r="D948" s="974"/>
    </row>
    <row r="949" spans="1:4">
      <c r="A949" s="1110"/>
      <c r="D949" s="974"/>
    </row>
    <row r="950" spans="1:4">
      <c r="A950" s="1110"/>
      <c r="D950" s="974"/>
    </row>
    <row r="951" spans="1:4">
      <c r="D951" s="974"/>
    </row>
  </sheetData>
  <dataConsolidate/>
  <printOptions horizontalCentered="1"/>
  <pageMargins left="0.74803149606299213" right="0.19685039370078741" top="1.0629921259842521" bottom="0.98425196850393704" header="0.39370078740157483" footer="0.39370078740157483"/>
  <pageSetup paperSize="9" scale="88" fitToHeight="0" orientation="portrait" r:id="rId1"/>
  <headerFooter scaleWithDoc="0" alignWithMargins="0">
    <oddHeader>&amp;L&amp;8Projekt: VATROGASNI DOM ŠKRLJEVO
Troškovnik Građevinsko obrtničkih radova</oddHeader>
    <oddFooter>&amp;LZagreb, listopad 2018.&amp;R&amp;P od &amp;N</oddFooter>
  </headerFooter>
  <rowBreaks count="18" manualBreakCount="18">
    <brk id="26" max="5" man="1"/>
    <brk id="66" max="5" man="1"/>
    <brk id="109" max="5" man="1"/>
    <brk id="143" max="5" man="1"/>
    <brk id="175" max="5" man="1"/>
    <brk id="208" max="5" man="1"/>
    <brk id="224" max="5" man="1"/>
    <brk id="247" max="5" man="1"/>
    <brk id="263" max="5" man="1"/>
    <brk id="286" max="5" man="1"/>
    <brk id="308" max="5" man="1"/>
    <brk id="340" max="5" man="1"/>
    <brk id="369" max="5" man="1"/>
    <brk id="407" max="5" man="1"/>
    <brk id="445" max="5" man="1"/>
    <brk id="480" max="5" man="1"/>
    <brk id="520" max="5" man="1"/>
    <brk id="539"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4" tint="0.39997558519241921"/>
  </sheetPr>
  <dimension ref="A1:AMB18"/>
  <sheetViews>
    <sheetView view="pageBreakPreview" topLeftCell="A10" zoomScale="115" zoomScaleNormal="85" zoomScaleSheetLayoutView="115" zoomScalePageLayoutView="110" workbookViewId="0">
      <selection activeCell="F18" sqref="F18"/>
    </sheetView>
  </sheetViews>
  <sheetFormatPr defaultColWidth="7.42578125" defaultRowHeight="12.75"/>
  <cols>
    <col min="1" max="1" width="5.7109375" style="512" customWidth="1"/>
    <col min="2" max="2" width="52.140625" style="538" customWidth="1"/>
    <col min="3" max="3" width="6.85546875" style="538" bestFit="1" customWidth="1"/>
    <col min="4" max="4" width="7.85546875" style="539" customWidth="1"/>
    <col min="5" max="5" width="9.140625" style="539" customWidth="1"/>
    <col min="6" max="6" width="11.28515625" style="539" customWidth="1"/>
    <col min="7" max="1016" width="9.140625" style="16" customWidth="1"/>
    <col min="1017" max="16384" width="7.42578125" style="5"/>
  </cols>
  <sheetData>
    <row r="1" spans="1:1016" ht="25.5">
      <c r="A1" s="500" t="s">
        <v>12</v>
      </c>
      <c r="B1" s="501" t="s">
        <v>13</v>
      </c>
      <c r="C1" s="502" t="s">
        <v>317</v>
      </c>
      <c r="D1" s="503" t="s">
        <v>14</v>
      </c>
      <c r="E1" s="503" t="s">
        <v>319</v>
      </c>
      <c r="F1" s="503" t="s">
        <v>318</v>
      </c>
    </row>
    <row r="2" spans="1:1016">
      <c r="A2" s="504"/>
      <c r="B2" s="505"/>
      <c r="C2" s="506"/>
      <c r="D2" s="507"/>
      <c r="E2" s="507"/>
      <c r="F2" s="507"/>
    </row>
    <row r="3" spans="1:1016">
      <c r="A3" s="508" t="s">
        <v>27</v>
      </c>
      <c r="B3" s="509" t="s">
        <v>17</v>
      </c>
      <c r="C3" s="510"/>
      <c r="D3" s="511"/>
      <c r="E3" s="511"/>
      <c r="F3" s="511"/>
    </row>
    <row r="4" spans="1:1016">
      <c r="A4" s="508"/>
      <c r="B4" s="509"/>
      <c r="C4" s="510"/>
      <c r="D4" s="511"/>
      <c r="E4" s="511"/>
      <c r="F4" s="511"/>
    </row>
    <row r="5" spans="1:1016" s="16" customFormat="1">
      <c r="A5" s="508" t="s">
        <v>166</v>
      </c>
      <c r="B5" s="509" t="s">
        <v>204</v>
      </c>
      <c r="C5" s="510"/>
      <c r="D5" s="511"/>
      <c r="E5" s="511"/>
      <c r="F5" s="511"/>
    </row>
    <row r="6" spans="1:1016" s="16" customFormat="1">
      <c r="A6" s="508"/>
      <c r="B6" s="509"/>
      <c r="C6" s="510"/>
      <c r="D6" s="511"/>
      <c r="E6" s="511"/>
      <c r="F6" s="511"/>
    </row>
    <row r="7" spans="1:1016" s="16" customFormat="1" ht="41.25" customHeight="1">
      <c r="A7" s="508"/>
      <c r="B7" s="1237" t="s">
        <v>203</v>
      </c>
      <c r="C7" s="1237"/>
      <c r="D7" s="1237"/>
      <c r="E7" s="1237"/>
      <c r="F7" s="1237"/>
    </row>
    <row r="8" spans="1:1016" s="16" customFormat="1" ht="79.5" customHeight="1">
      <c r="A8" s="512"/>
      <c r="B8" s="1237" t="s">
        <v>262</v>
      </c>
      <c r="C8" s="1237"/>
      <c r="D8" s="1237"/>
      <c r="E8" s="1237"/>
      <c r="F8" s="1237"/>
    </row>
    <row r="9" spans="1:1016" s="16" customFormat="1">
      <c r="A9" s="513"/>
      <c r="B9" s="514"/>
      <c r="C9" s="514"/>
      <c r="D9" s="515"/>
      <c r="E9" s="516"/>
      <c r="F9" s="516"/>
    </row>
    <row r="10" spans="1:1016" s="16" customFormat="1" ht="41.25" customHeight="1">
      <c r="A10" s="517" t="str">
        <f>$A$5&amp;1</f>
        <v>A.2.1</v>
      </c>
      <c r="B10" s="518" t="s">
        <v>2037</v>
      </c>
      <c r="C10" s="519" t="s">
        <v>18</v>
      </c>
      <c r="D10" s="520">
        <v>1250</v>
      </c>
      <c r="E10" s="520"/>
      <c r="F10" s="520">
        <f t="shared" ref="F10:F16" si="0">D10*E10</f>
        <v>0</v>
      </c>
    </row>
    <row r="11" spans="1:1016" s="470" customFormat="1" ht="74.25" customHeight="1">
      <c r="A11" s="517" t="str">
        <f>$A$5&amp;(RIGHT(A10,1)+1)</f>
        <v>A.2.2</v>
      </c>
      <c r="B11" s="518" t="s">
        <v>69</v>
      </c>
      <c r="C11" s="519" t="s">
        <v>19</v>
      </c>
      <c r="D11" s="520">
        <v>1250</v>
      </c>
      <c r="E11" s="520"/>
      <c r="F11" s="520">
        <f t="shared" si="0"/>
        <v>0</v>
      </c>
    </row>
    <row r="12" spans="1:1016" s="470" customFormat="1" ht="83.25" customHeight="1">
      <c r="A12" s="517" t="str">
        <f>$A$5&amp;(RIGHT(A11,1)+1)</f>
        <v>A.2.3</v>
      </c>
      <c r="B12" s="518" t="s">
        <v>2038</v>
      </c>
      <c r="C12" s="519" t="s">
        <v>19</v>
      </c>
      <c r="D12" s="520">
        <v>165</v>
      </c>
      <c r="E12" s="520"/>
      <c r="F12" s="520">
        <f>D12*E12</f>
        <v>0</v>
      </c>
    </row>
    <row r="13" spans="1:1016" ht="51">
      <c r="A13" s="521" t="str">
        <f>$A$5&amp;(RIGHT(A12,1)+1)</f>
        <v>A.2.4</v>
      </c>
      <c r="B13" s="442" t="s">
        <v>2039</v>
      </c>
      <c r="C13" s="522"/>
      <c r="D13" s="523"/>
      <c r="E13" s="523"/>
      <c r="F13" s="523"/>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c r="IY13" s="5"/>
      <c r="IZ13" s="5"/>
      <c r="JA13" s="5"/>
      <c r="JB13" s="5"/>
      <c r="JC13" s="5"/>
      <c r="JD13" s="5"/>
      <c r="JE13" s="5"/>
      <c r="JF13" s="5"/>
      <c r="JG13" s="5"/>
      <c r="JH13" s="5"/>
      <c r="JI13" s="5"/>
      <c r="JJ13" s="5"/>
      <c r="JK13" s="5"/>
      <c r="JL13" s="5"/>
      <c r="JM13" s="5"/>
      <c r="JN13" s="5"/>
      <c r="JO13" s="5"/>
      <c r="JP13" s="5"/>
      <c r="JQ13" s="5"/>
      <c r="JR13" s="5"/>
      <c r="JS13" s="5"/>
      <c r="JT13" s="5"/>
      <c r="JU13" s="5"/>
      <c r="JV13" s="5"/>
      <c r="JW13" s="5"/>
      <c r="JX13" s="5"/>
      <c r="JY13" s="5"/>
      <c r="JZ13" s="5"/>
      <c r="KA13" s="5"/>
      <c r="KB13" s="5"/>
      <c r="KC13" s="5"/>
      <c r="KD13" s="5"/>
      <c r="KE13" s="5"/>
      <c r="KF13" s="5"/>
      <c r="KG13" s="5"/>
      <c r="KH13" s="5"/>
      <c r="KI13" s="5"/>
      <c r="KJ13" s="5"/>
      <c r="KK13" s="5"/>
      <c r="KL13" s="5"/>
      <c r="KM13" s="5"/>
      <c r="KN13" s="5"/>
      <c r="KO13" s="5"/>
      <c r="KP13" s="5"/>
      <c r="KQ13" s="5"/>
      <c r="KR13" s="5"/>
      <c r="KS13" s="5"/>
      <c r="KT13" s="5"/>
      <c r="KU13" s="5"/>
      <c r="KV13" s="5"/>
      <c r="KW13" s="5"/>
      <c r="KX13" s="5"/>
      <c r="KY13" s="5"/>
      <c r="KZ13" s="5"/>
      <c r="LA13" s="5"/>
      <c r="LB13" s="5"/>
      <c r="LC13" s="5"/>
      <c r="LD13" s="5"/>
      <c r="LE13" s="5"/>
      <c r="LF13" s="5"/>
      <c r="LG13" s="5"/>
      <c r="LH13" s="5"/>
      <c r="LI13" s="5"/>
      <c r="LJ13" s="5"/>
      <c r="LK13" s="5"/>
      <c r="LL13" s="5"/>
      <c r="LM13" s="5"/>
      <c r="LN13" s="5"/>
      <c r="LO13" s="5"/>
      <c r="LP13" s="5"/>
      <c r="LQ13" s="5"/>
      <c r="LR13" s="5"/>
      <c r="LS13" s="5"/>
      <c r="LT13" s="5"/>
      <c r="LU13" s="5"/>
      <c r="LV13" s="5"/>
      <c r="LW13" s="5"/>
      <c r="LX13" s="5"/>
      <c r="LY13" s="5"/>
      <c r="LZ13" s="5"/>
      <c r="MA13" s="5"/>
      <c r="MB13" s="5"/>
      <c r="MC13" s="5"/>
      <c r="MD13" s="5"/>
      <c r="ME13" s="5"/>
      <c r="MF13" s="5"/>
      <c r="MG13" s="5"/>
      <c r="MH13" s="5"/>
      <c r="MI13" s="5"/>
      <c r="MJ13" s="5"/>
      <c r="MK13" s="5"/>
      <c r="ML13" s="5"/>
      <c r="MM13" s="5"/>
      <c r="MN13" s="5"/>
      <c r="MO13" s="5"/>
      <c r="MP13" s="5"/>
      <c r="MQ13" s="5"/>
      <c r="MR13" s="5"/>
      <c r="MS13" s="5"/>
      <c r="MT13" s="5"/>
      <c r="MU13" s="5"/>
      <c r="MV13" s="5"/>
      <c r="MW13" s="5"/>
      <c r="MX13" s="5"/>
      <c r="MY13" s="5"/>
      <c r="MZ13" s="5"/>
      <c r="NA13" s="5"/>
      <c r="NB13" s="5"/>
      <c r="NC13" s="5"/>
      <c r="ND13" s="5"/>
      <c r="NE13" s="5"/>
      <c r="NF13" s="5"/>
      <c r="NG13" s="5"/>
      <c r="NH13" s="5"/>
      <c r="NI13" s="5"/>
      <c r="NJ13" s="5"/>
      <c r="NK13" s="5"/>
      <c r="NL13" s="5"/>
      <c r="NM13" s="5"/>
      <c r="NN13" s="5"/>
      <c r="NO13" s="5"/>
      <c r="NP13" s="5"/>
      <c r="NQ13" s="5"/>
      <c r="NR13" s="5"/>
      <c r="NS13" s="5"/>
      <c r="NT13" s="5"/>
      <c r="NU13" s="5"/>
      <c r="NV13" s="5"/>
      <c r="NW13" s="5"/>
      <c r="NX13" s="5"/>
      <c r="NY13" s="5"/>
      <c r="NZ13" s="5"/>
      <c r="OA13" s="5"/>
      <c r="OB13" s="5"/>
      <c r="OC13" s="5"/>
      <c r="OD13" s="5"/>
      <c r="OE13" s="5"/>
      <c r="OF13" s="5"/>
      <c r="OG13" s="5"/>
      <c r="OH13" s="5"/>
      <c r="OI13" s="5"/>
      <c r="OJ13" s="5"/>
      <c r="OK13" s="5"/>
      <c r="OL13" s="5"/>
      <c r="OM13" s="5"/>
      <c r="ON13" s="5"/>
      <c r="OO13" s="5"/>
      <c r="OP13" s="5"/>
      <c r="OQ13" s="5"/>
      <c r="OR13" s="5"/>
      <c r="OS13" s="5"/>
      <c r="OT13" s="5"/>
      <c r="OU13" s="5"/>
      <c r="OV13" s="5"/>
      <c r="OW13" s="5"/>
      <c r="OX13" s="5"/>
      <c r="OY13" s="5"/>
      <c r="OZ13" s="5"/>
      <c r="PA13" s="5"/>
      <c r="PB13" s="5"/>
      <c r="PC13" s="5"/>
      <c r="PD13" s="5"/>
      <c r="PE13" s="5"/>
      <c r="PF13" s="5"/>
      <c r="PG13" s="5"/>
      <c r="PH13" s="5"/>
      <c r="PI13" s="5"/>
      <c r="PJ13" s="5"/>
      <c r="PK13" s="5"/>
      <c r="PL13" s="5"/>
      <c r="PM13" s="5"/>
      <c r="PN13" s="5"/>
      <c r="PO13" s="5"/>
      <c r="PP13" s="5"/>
      <c r="PQ13" s="5"/>
      <c r="PR13" s="5"/>
      <c r="PS13" s="5"/>
      <c r="PT13" s="5"/>
      <c r="PU13" s="5"/>
      <c r="PV13" s="5"/>
      <c r="PW13" s="5"/>
      <c r="PX13" s="5"/>
      <c r="PY13" s="5"/>
      <c r="PZ13" s="5"/>
      <c r="QA13" s="5"/>
      <c r="QB13" s="5"/>
      <c r="QC13" s="5"/>
      <c r="QD13" s="5"/>
      <c r="QE13" s="5"/>
      <c r="QF13" s="5"/>
      <c r="QG13" s="5"/>
      <c r="QH13" s="5"/>
      <c r="QI13" s="5"/>
      <c r="QJ13" s="5"/>
      <c r="QK13" s="5"/>
      <c r="QL13" s="5"/>
      <c r="QM13" s="5"/>
      <c r="QN13" s="5"/>
      <c r="QO13" s="5"/>
      <c r="QP13" s="5"/>
      <c r="QQ13" s="5"/>
      <c r="QR13" s="5"/>
      <c r="QS13" s="5"/>
      <c r="QT13" s="5"/>
      <c r="QU13" s="5"/>
      <c r="QV13" s="5"/>
      <c r="QW13" s="5"/>
      <c r="QX13" s="5"/>
      <c r="QY13" s="5"/>
      <c r="QZ13" s="5"/>
      <c r="RA13" s="5"/>
      <c r="RB13" s="5"/>
      <c r="RC13" s="5"/>
      <c r="RD13" s="5"/>
      <c r="RE13" s="5"/>
      <c r="RF13" s="5"/>
      <c r="RG13" s="5"/>
      <c r="RH13" s="5"/>
      <c r="RI13" s="5"/>
      <c r="RJ13" s="5"/>
      <c r="RK13" s="5"/>
      <c r="RL13" s="5"/>
      <c r="RM13" s="5"/>
      <c r="RN13" s="5"/>
      <c r="RO13" s="5"/>
      <c r="RP13" s="5"/>
      <c r="RQ13" s="5"/>
      <c r="RR13" s="5"/>
      <c r="RS13" s="5"/>
      <c r="RT13" s="5"/>
      <c r="RU13" s="5"/>
      <c r="RV13" s="5"/>
      <c r="RW13" s="5"/>
      <c r="RX13" s="5"/>
      <c r="RY13" s="5"/>
      <c r="RZ13" s="5"/>
      <c r="SA13" s="5"/>
      <c r="SB13" s="5"/>
      <c r="SC13" s="5"/>
      <c r="SD13" s="5"/>
      <c r="SE13" s="5"/>
      <c r="SF13" s="5"/>
      <c r="SG13" s="5"/>
      <c r="SH13" s="5"/>
      <c r="SI13" s="5"/>
      <c r="SJ13" s="5"/>
      <c r="SK13" s="5"/>
      <c r="SL13" s="5"/>
      <c r="SM13" s="5"/>
      <c r="SN13" s="5"/>
      <c r="SO13" s="5"/>
      <c r="SP13" s="5"/>
      <c r="SQ13" s="5"/>
      <c r="SR13" s="5"/>
      <c r="SS13" s="5"/>
      <c r="ST13" s="5"/>
      <c r="SU13" s="5"/>
      <c r="SV13" s="5"/>
      <c r="SW13" s="5"/>
      <c r="SX13" s="5"/>
      <c r="SY13" s="5"/>
      <c r="SZ13" s="5"/>
      <c r="TA13" s="5"/>
      <c r="TB13" s="5"/>
      <c r="TC13" s="5"/>
      <c r="TD13" s="5"/>
      <c r="TE13" s="5"/>
      <c r="TF13" s="5"/>
      <c r="TG13" s="5"/>
      <c r="TH13" s="5"/>
      <c r="TI13" s="5"/>
      <c r="TJ13" s="5"/>
      <c r="TK13" s="5"/>
      <c r="TL13" s="5"/>
      <c r="TM13" s="5"/>
      <c r="TN13" s="5"/>
      <c r="TO13" s="5"/>
      <c r="TP13" s="5"/>
      <c r="TQ13" s="5"/>
      <c r="TR13" s="5"/>
      <c r="TS13" s="5"/>
      <c r="TT13" s="5"/>
      <c r="TU13" s="5"/>
      <c r="TV13" s="5"/>
      <c r="TW13" s="5"/>
      <c r="TX13" s="5"/>
      <c r="TY13" s="5"/>
      <c r="TZ13" s="5"/>
      <c r="UA13" s="5"/>
      <c r="UB13" s="5"/>
      <c r="UC13" s="5"/>
      <c r="UD13" s="5"/>
      <c r="UE13" s="5"/>
      <c r="UF13" s="5"/>
      <c r="UG13" s="5"/>
      <c r="UH13" s="5"/>
      <c r="UI13" s="5"/>
      <c r="UJ13" s="5"/>
      <c r="UK13" s="5"/>
      <c r="UL13" s="5"/>
      <c r="UM13" s="5"/>
      <c r="UN13" s="5"/>
      <c r="UO13" s="5"/>
      <c r="UP13" s="5"/>
      <c r="UQ13" s="5"/>
      <c r="UR13" s="5"/>
      <c r="US13" s="5"/>
      <c r="UT13" s="5"/>
      <c r="UU13" s="5"/>
      <c r="UV13" s="5"/>
      <c r="UW13" s="5"/>
      <c r="UX13" s="5"/>
      <c r="UY13" s="5"/>
      <c r="UZ13" s="5"/>
      <c r="VA13" s="5"/>
      <c r="VB13" s="5"/>
      <c r="VC13" s="5"/>
      <c r="VD13" s="5"/>
      <c r="VE13" s="5"/>
      <c r="VF13" s="5"/>
      <c r="VG13" s="5"/>
      <c r="VH13" s="5"/>
      <c r="VI13" s="5"/>
      <c r="VJ13" s="5"/>
      <c r="VK13" s="5"/>
      <c r="VL13" s="5"/>
      <c r="VM13" s="5"/>
      <c r="VN13" s="5"/>
      <c r="VO13" s="5"/>
      <c r="VP13" s="5"/>
      <c r="VQ13" s="5"/>
      <c r="VR13" s="5"/>
      <c r="VS13" s="5"/>
      <c r="VT13" s="5"/>
      <c r="VU13" s="5"/>
      <c r="VV13" s="5"/>
      <c r="VW13" s="5"/>
      <c r="VX13" s="5"/>
      <c r="VY13" s="5"/>
      <c r="VZ13" s="5"/>
      <c r="WA13" s="5"/>
      <c r="WB13" s="5"/>
      <c r="WC13" s="5"/>
      <c r="WD13" s="5"/>
      <c r="WE13" s="5"/>
      <c r="WF13" s="5"/>
      <c r="WG13" s="5"/>
      <c r="WH13" s="5"/>
      <c r="WI13" s="5"/>
      <c r="WJ13" s="5"/>
      <c r="WK13" s="5"/>
      <c r="WL13" s="5"/>
      <c r="WM13" s="5"/>
      <c r="WN13" s="5"/>
      <c r="WO13" s="5"/>
      <c r="WP13" s="5"/>
      <c r="WQ13" s="5"/>
      <c r="WR13" s="5"/>
      <c r="WS13" s="5"/>
      <c r="WT13" s="5"/>
      <c r="WU13" s="5"/>
      <c r="WV13" s="5"/>
      <c r="WW13" s="5"/>
      <c r="WX13" s="5"/>
      <c r="WY13" s="5"/>
      <c r="WZ13" s="5"/>
      <c r="XA13" s="5"/>
      <c r="XB13" s="5"/>
      <c r="XC13" s="5"/>
      <c r="XD13" s="5"/>
      <c r="XE13" s="5"/>
      <c r="XF13" s="5"/>
      <c r="XG13" s="5"/>
      <c r="XH13" s="5"/>
      <c r="XI13" s="5"/>
      <c r="XJ13" s="5"/>
      <c r="XK13" s="5"/>
      <c r="XL13" s="5"/>
      <c r="XM13" s="5"/>
      <c r="XN13" s="5"/>
      <c r="XO13" s="5"/>
      <c r="XP13" s="5"/>
      <c r="XQ13" s="5"/>
      <c r="XR13" s="5"/>
      <c r="XS13" s="5"/>
      <c r="XT13" s="5"/>
      <c r="XU13" s="5"/>
      <c r="XV13" s="5"/>
      <c r="XW13" s="5"/>
      <c r="XX13" s="5"/>
      <c r="XY13" s="5"/>
      <c r="XZ13" s="5"/>
      <c r="YA13" s="5"/>
      <c r="YB13" s="5"/>
      <c r="YC13" s="5"/>
      <c r="YD13" s="5"/>
      <c r="YE13" s="5"/>
      <c r="YF13" s="5"/>
      <c r="YG13" s="5"/>
      <c r="YH13" s="5"/>
      <c r="YI13" s="5"/>
      <c r="YJ13" s="5"/>
      <c r="YK13" s="5"/>
      <c r="YL13" s="5"/>
      <c r="YM13" s="5"/>
      <c r="YN13" s="5"/>
      <c r="YO13" s="5"/>
      <c r="YP13" s="5"/>
      <c r="YQ13" s="5"/>
      <c r="YR13" s="5"/>
      <c r="YS13" s="5"/>
      <c r="YT13" s="5"/>
      <c r="YU13" s="5"/>
      <c r="YV13" s="5"/>
      <c r="YW13" s="5"/>
      <c r="YX13" s="5"/>
      <c r="YY13" s="5"/>
      <c r="YZ13" s="5"/>
      <c r="ZA13" s="5"/>
      <c r="ZB13" s="5"/>
      <c r="ZC13" s="5"/>
      <c r="ZD13" s="5"/>
      <c r="ZE13" s="5"/>
      <c r="ZF13" s="5"/>
      <c r="ZG13" s="5"/>
      <c r="ZH13" s="5"/>
      <c r="ZI13" s="5"/>
      <c r="ZJ13" s="5"/>
      <c r="ZK13" s="5"/>
      <c r="ZL13" s="5"/>
      <c r="ZM13" s="5"/>
      <c r="ZN13" s="5"/>
      <c r="ZO13" s="5"/>
      <c r="ZP13" s="5"/>
      <c r="ZQ13" s="5"/>
      <c r="ZR13" s="5"/>
      <c r="ZS13" s="5"/>
      <c r="ZT13" s="5"/>
      <c r="ZU13" s="5"/>
      <c r="ZV13" s="5"/>
      <c r="ZW13" s="5"/>
      <c r="ZX13" s="5"/>
      <c r="ZY13" s="5"/>
      <c r="ZZ13" s="5"/>
      <c r="AAA13" s="5"/>
      <c r="AAB13" s="5"/>
      <c r="AAC13" s="5"/>
      <c r="AAD13" s="5"/>
      <c r="AAE13" s="5"/>
      <c r="AAF13" s="5"/>
      <c r="AAG13" s="5"/>
      <c r="AAH13" s="5"/>
      <c r="AAI13" s="5"/>
      <c r="AAJ13" s="5"/>
      <c r="AAK13" s="5"/>
      <c r="AAL13" s="5"/>
      <c r="AAM13" s="5"/>
      <c r="AAN13" s="5"/>
      <c r="AAO13" s="5"/>
      <c r="AAP13" s="5"/>
      <c r="AAQ13" s="5"/>
      <c r="AAR13" s="5"/>
      <c r="AAS13" s="5"/>
      <c r="AAT13" s="5"/>
      <c r="AAU13" s="5"/>
      <c r="AAV13" s="5"/>
      <c r="AAW13" s="5"/>
      <c r="AAX13" s="5"/>
      <c r="AAY13" s="5"/>
      <c r="AAZ13" s="5"/>
      <c r="ABA13" s="5"/>
      <c r="ABB13" s="5"/>
      <c r="ABC13" s="5"/>
      <c r="ABD13" s="5"/>
      <c r="ABE13" s="5"/>
      <c r="ABF13" s="5"/>
      <c r="ABG13" s="5"/>
      <c r="ABH13" s="5"/>
      <c r="ABI13" s="5"/>
      <c r="ABJ13" s="5"/>
      <c r="ABK13" s="5"/>
      <c r="ABL13" s="5"/>
      <c r="ABM13" s="5"/>
      <c r="ABN13" s="5"/>
      <c r="ABO13" s="5"/>
      <c r="ABP13" s="5"/>
      <c r="ABQ13" s="5"/>
      <c r="ABR13" s="5"/>
      <c r="ABS13" s="5"/>
      <c r="ABT13" s="5"/>
      <c r="ABU13" s="5"/>
      <c r="ABV13" s="5"/>
      <c r="ABW13" s="5"/>
      <c r="ABX13" s="5"/>
      <c r="ABY13" s="5"/>
      <c r="ABZ13" s="5"/>
      <c r="ACA13" s="5"/>
      <c r="ACB13" s="5"/>
      <c r="ACC13" s="5"/>
      <c r="ACD13" s="5"/>
      <c r="ACE13" s="5"/>
      <c r="ACF13" s="5"/>
      <c r="ACG13" s="5"/>
      <c r="ACH13" s="5"/>
      <c r="ACI13" s="5"/>
      <c r="ACJ13" s="5"/>
      <c r="ACK13" s="5"/>
      <c r="ACL13" s="5"/>
      <c r="ACM13" s="5"/>
      <c r="ACN13" s="5"/>
      <c r="ACO13" s="5"/>
      <c r="ACP13" s="5"/>
      <c r="ACQ13" s="5"/>
      <c r="ACR13" s="5"/>
      <c r="ACS13" s="5"/>
      <c r="ACT13" s="5"/>
      <c r="ACU13" s="5"/>
      <c r="ACV13" s="5"/>
      <c r="ACW13" s="5"/>
      <c r="ACX13" s="5"/>
      <c r="ACY13" s="5"/>
      <c r="ACZ13" s="5"/>
      <c r="ADA13" s="5"/>
      <c r="ADB13" s="5"/>
      <c r="ADC13" s="5"/>
      <c r="ADD13" s="5"/>
      <c r="ADE13" s="5"/>
      <c r="ADF13" s="5"/>
      <c r="ADG13" s="5"/>
      <c r="ADH13" s="5"/>
      <c r="ADI13" s="5"/>
      <c r="ADJ13" s="5"/>
      <c r="ADK13" s="5"/>
      <c r="ADL13" s="5"/>
      <c r="ADM13" s="5"/>
      <c r="ADN13" s="5"/>
      <c r="ADO13" s="5"/>
      <c r="ADP13" s="5"/>
      <c r="ADQ13" s="5"/>
      <c r="ADR13" s="5"/>
      <c r="ADS13" s="5"/>
      <c r="ADT13" s="5"/>
      <c r="ADU13" s="5"/>
      <c r="ADV13" s="5"/>
      <c r="ADW13" s="5"/>
      <c r="ADX13" s="5"/>
      <c r="ADY13" s="5"/>
      <c r="ADZ13" s="5"/>
      <c r="AEA13" s="5"/>
      <c r="AEB13" s="5"/>
      <c r="AEC13" s="5"/>
      <c r="AED13" s="5"/>
      <c r="AEE13" s="5"/>
      <c r="AEF13" s="5"/>
      <c r="AEG13" s="5"/>
      <c r="AEH13" s="5"/>
      <c r="AEI13" s="5"/>
      <c r="AEJ13" s="5"/>
      <c r="AEK13" s="5"/>
      <c r="AEL13" s="5"/>
      <c r="AEM13" s="5"/>
      <c r="AEN13" s="5"/>
      <c r="AEO13" s="5"/>
      <c r="AEP13" s="5"/>
      <c r="AEQ13" s="5"/>
      <c r="AER13" s="5"/>
      <c r="AES13" s="5"/>
      <c r="AET13" s="5"/>
      <c r="AEU13" s="5"/>
      <c r="AEV13" s="5"/>
      <c r="AEW13" s="5"/>
      <c r="AEX13" s="5"/>
      <c r="AEY13" s="5"/>
      <c r="AEZ13" s="5"/>
      <c r="AFA13" s="5"/>
      <c r="AFB13" s="5"/>
      <c r="AFC13" s="5"/>
      <c r="AFD13" s="5"/>
      <c r="AFE13" s="5"/>
      <c r="AFF13" s="5"/>
      <c r="AFG13" s="5"/>
      <c r="AFH13" s="5"/>
      <c r="AFI13" s="5"/>
      <c r="AFJ13" s="5"/>
      <c r="AFK13" s="5"/>
      <c r="AFL13" s="5"/>
      <c r="AFM13" s="5"/>
      <c r="AFN13" s="5"/>
      <c r="AFO13" s="5"/>
      <c r="AFP13" s="5"/>
      <c r="AFQ13" s="5"/>
      <c r="AFR13" s="5"/>
      <c r="AFS13" s="5"/>
      <c r="AFT13" s="5"/>
      <c r="AFU13" s="5"/>
      <c r="AFV13" s="5"/>
      <c r="AFW13" s="5"/>
      <c r="AFX13" s="5"/>
      <c r="AFY13" s="5"/>
      <c r="AFZ13" s="5"/>
      <c r="AGA13" s="5"/>
      <c r="AGB13" s="5"/>
      <c r="AGC13" s="5"/>
      <c r="AGD13" s="5"/>
      <c r="AGE13" s="5"/>
      <c r="AGF13" s="5"/>
      <c r="AGG13" s="5"/>
      <c r="AGH13" s="5"/>
      <c r="AGI13" s="5"/>
      <c r="AGJ13" s="5"/>
      <c r="AGK13" s="5"/>
      <c r="AGL13" s="5"/>
      <c r="AGM13" s="5"/>
      <c r="AGN13" s="5"/>
      <c r="AGO13" s="5"/>
      <c r="AGP13" s="5"/>
      <c r="AGQ13" s="5"/>
      <c r="AGR13" s="5"/>
      <c r="AGS13" s="5"/>
      <c r="AGT13" s="5"/>
      <c r="AGU13" s="5"/>
      <c r="AGV13" s="5"/>
      <c r="AGW13" s="5"/>
      <c r="AGX13" s="5"/>
      <c r="AGY13" s="5"/>
      <c r="AGZ13" s="5"/>
      <c r="AHA13" s="5"/>
      <c r="AHB13" s="5"/>
      <c r="AHC13" s="5"/>
      <c r="AHD13" s="5"/>
      <c r="AHE13" s="5"/>
      <c r="AHF13" s="5"/>
      <c r="AHG13" s="5"/>
      <c r="AHH13" s="5"/>
      <c r="AHI13" s="5"/>
      <c r="AHJ13" s="5"/>
      <c r="AHK13" s="5"/>
      <c r="AHL13" s="5"/>
      <c r="AHM13" s="5"/>
      <c r="AHN13" s="5"/>
      <c r="AHO13" s="5"/>
      <c r="AHP13" s="5"/>
      <c r="AHQ13" s="5"/>
      <c r="AHR13" s="5"/>
      <c r="AHS13" s="5"/>
      <c r="AHT13" s="5"/>
      <c r="AHU13" s="5"/>
      <c r="AHV13" s="5"/>
      <c r="AHW13" s="5"/>
      <c r="AHX13" s="5"/>
      <c r="AHY13" s="5"/>
      <c r="AHZ13" s="5"/>
      <c r="AIA13" s="5"/>
      <c r="AIB13" s="5"/>
      <c r="AIC13" s="5"/>
      <c r="AID13" s="5"/>
      <c r="AIE13" s="5"/>
      <c r="AIF13" s="5"/>
      <c r="AIG13" s="5"/>
      <c r="AIH13" s="5"/>
      <c r="AII13" s="5"/>
      <c r="AIJ13" s="5"/>
      <c r="AIK13" s="5"/>
      <c r="AIL13" s="5"/>
      <c r="AIM13" s="5"/>
      <c r="AIN13" s="5"/>
      <c r="AIO13" s="5"/>
      <c r="AIP13" s="5"/>
      <c r="AIQ13" s="5"/>
      <c r="AIR13" s="5"/>
      <c r="AIS13" s="5"/>
      <c r="AIT13" s="5"/>
      <c r="AIU13" s="5"/>
      <c r="AIV13" s="5"/>
      <c r="AIW13" s="5"/>
      <c r="AIX13" s="5"/>
      <c r="AIY13" s="5"/>
      <c r="AIZ13" s="5"/>
      <c r="AJA13" s="5"/>
      <c r="AJB13" s="5"/>
      <c r="AJC13" s="5"/>
      <c r="AJD13" s="5"/>
      <c r="AJE13" s="5"/>
      <c r="AJF13" s="5"/>
      <c r="AJG13" s="5"/>
      <c r="AJH13" s="5"/>
      <c r="AJI13" s="5"/>
      <c r="AJJ13" s="5"/>
      <c r="AJK13" s="5"/>
      <c r="AJL13" s="5"/>
      <c r="AJM13" s="5"/>
      <c r="AJN13" s="5"/>
      <c r="AJO13" s="5"/>
      <c r="AJP13" s="5"/>
      <c r="AJQ13" s="5"/>
      <c r="AJR13" s="5"/>
      <c r="AJS13" s="5"/>
      <c r="AJT13" s="5"/>
      <c r="AJU13" s="5"/>
      <c r="AJV13" s="5"/>
      <c r="AJW13" s="5"/>
      <c r="AJX13" s="5"/>
      <c r="AJY13" s="5"/>
      <c r="AJZ13" s="5"/>
      <c r="AKA13" s="5"/>
      <c r="AKB13" s="5"/>
      <c r="AKC13" s="5"/>
      <c r="AKD13" s="5"/>
      <c r="AKE13" s="5"/>
      <c r="AKF13" s="5"/>
      <c r="AKG13" s="5"/>
      <c r="AKH13" s="5"/>
      <c r="AKI13" s="5"/>
      <c r="AKJ13" s="5"/>
      <c r="AKK13" s="5"/>
      <c r="AKL13" s="5"/>
      <c r="AKM13" s="5"/>
      <c r="AKN13" s="5"/>
      <c r="AKO13" s="5"/>
      <c r="AKP13" s="5"/>
      <c r="AKQ13" s="5"/>
      <c r="AKR13" s="5"/>
      <c r="AKS13" s="5"/>
      <c r="AKT13" s="5"/>
      <c r="AKU13" s="5"/>
      <c r="AKV13" s="5"/>
      <c r="AKW13" s="5"/>
      <c r="AKX13" s="5"/>
      <c r="AKY13" s="5"/>
      <c r="AKZ13" s="5"/>
      <c r="ALA13" s="5"/>
      <c r="ALB13" s="5"/>
      <c r="ALC13" s="5"/>
      <c r="ALD13" s="5"/>
      <c r="ALE13" s="5"/>
      <c r="ALF13" s="5"/>
      <c r="ALG13" s="5"/>
      <c r="ALH13" s="5"/>
      <c r="ALI13" s="5"/>
      <c r="ALJ13" s="5"/>
      <c r="ALK13" s="5"/>
      <c r="ALL13" s="5"/>
      <c r="ALM13" s="5"/>
      <c r="ALN13" s="5"/>
      <c r="ALO13" s="5"/>
      <c r="ALP13" s="5"/>
      <c r="ALQ13" s="5"/>
      <c r="ALR13" s="5"/>
      <c r="ALS13" s="5"/>
      <c r="ALT13" s="5"/>
      <c r="ALU13" s="5"/>
      <c r="ALV13" s="5"/>
      <c r="ALW13" s="5"/>
      <c r="ALX13" s="5"/>
      <c r="ALY13" s="5"/>
      <c r="ALZ13" s="5"/>
      <c r="AMA13" s="5"/>
      <c r="AMB13" s="5"/>
    </row>
    <row r="14" spans="1:1016">
      <c r="A14" s="524"/>
      <c r="B14" s="525" t="s">
        <v>125</v>
      </c>
      <c r="C14" s="526" t="s">
        <v>19</v>
      </c>
      <c r="D14" s="441">
        <v>180</v>
      </c>
      <c r="E14" s="441"/>
      <c r="F14" s="441">
        <f>D14*E14</f>
        <v>0</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c r="NM14" s="5"/>
      <c r="NN14" s="5"/>
      <c r="NO14" s="5"/>
      <c r="NP14" s="5"/>
      <c r="NQ14" s="5"/>
      <c r="NR14" s="5"/>
      <c r="NS14" s="5"/>
      <c r="NT14" s="5"/>
      <c r="NU14" s="5"/>
      <c r="NV14" s="5"/>
      <c r="NW14" s="5"/>
      <c r="NX14" s="5"/>
      <c r="NY14" s="5"/>
      <c r="NZ14" s="5"/>
      <c r="OA14" s="5"/>
      <c r="OB14" s="5"/>
      <c r="OC14" s="5"/>
      <c r="OD14" s="5"/>
      <c r="OE14" s="5"/>
      <c r="OF14" s="5"/>
      <c r="OG14" s="5"/>
      <c r="OH14" s="5"/>
      <c r="OI14" s="5"/>
      <c r="OJ14" s="5"/>
      <c r="OK14" s="5"/>
      <c r="OL14" s="5"/>
      <c r="OM14" s="5"/>
      <c r="ON14" s="5"/>
      <c r="OO14" s="5"/>
      <c r="OP14" s="5"/>
      <c r="OQ14" s="5"/>
      <c r="OR14" s="5"/>
      <c r="OS14" s="5"/>
      <c r="OT14" s="5"/>
      <c r="OU14" s="5"/>
      <c r="OV14" s="5"/>
      <c r="OW14" s="5"/>
      <c r="OX14" s="5"/>
      <c r="OY14" s="5"/>
      <c r="OZ14" s="5"/>
      <c r="PA14" s="5"/>
      <c r="PB14" s="5"/>
      <c r="PC14" s="5"/>
      <c r="PD14" s="5"/>
      <c r="PE14" s="5"/>
      <c r="PF14" s="5"/>
      <c r="PG14" s="5"/>
      <c r="PH14" s="5"/>
      <c r="PI14" s="5"/>
      <c r="PJ14" s="5"/>
      <c r="PK14" s="5"/>
      <c r="PL14" s="5"/>
      <c r="PM14" s="5"/>
      <c r="PN14" s="5"/>
      <c r="PO14" s="5"/>
      <c r="PP14" s="5"/>
      <c r="PQ14" s="5"/>
      <c r="PR14" s="5"/>
      <c r="PS14" s="5"/>
      <c r="PT14" s="5"/>
      <c r="PU14" s="5"/>
      <c r="PV14" s="5"/>
      <c r="PW14" s="5"/>
      <c r="PX14" s="5"/>
      <c r="PY14" s="5"/>
      <c r="PZ14" s="5"/>
      <c r="QA14" s="5"/>
      <c r="QB14" s="5"/>
      <c r="QC14" s="5"/>
      <c r="QD14" s="5"/>
      <c r="QE14" s="5"/>
      <c r="QF14" s="5"/>
      <c r="QG14" s="5"/>
      <c r="QH14" s="5"/>
      <c r="QI14" s="5"/>
      <c r="QJ14" s="5"/>
      <c r="QK14" s="5"/>
      <c r="QL14" s="5"/>
      <c r="QM14" s="5"/>
      <c r="QN14" s="5"/>
      <c r="QO14" s="5"/>
      <c r="QP14" s="5"/>
      <c r="QQ14" s="5"/>
      <c r="QR14" s="5"/>
      <c r="QS14" s="5"/>
      <c r="QT14" s="5"/>
      <c r="QU14" s="5"/>
      <c r="QV14" s="5"/>
      <c r="QW14" s="5"/>
      <c r="QX14" s="5"/>
      <c r="QY14" s="5"/>
      <c r="QZ14" s="5"/>
      <c r="RA14" s="5"/>
      <c r="RB14" s="5"/>
      <c r="RC14" s="5"/>
      <c r="RD14" s="5"/>
      <c r="RE14" s="5"/>
      <c r="RF14" s="5"/>
      <c r="RG14" s="5"/>
      <c r="RH14" s="5"/>
      <c r="RI14" s="5"/>
      <c r="RJ14" s="5"/>
      <c r="RK14" s="5"/>
      <c r="RL14" s="5"/>
      <c r="RM14" s="5"/>
      <c r="RN14" s="5"/>
      <c r="RO14" s="5"/>
      <c r="RP14" s="5"/>
      <c r="RQ14" s="5"/>
      <c r="RR14" s="5"/>
      <c r="RS14" s="5"/>
      <c r="RT14" s="5"/>
      <c r="RU14" s="5"/>
      <c r="RV14" s="5"/>
      <c r="RW14" s="5"/>
      <c r="RX14" s="5"/>
      <c r="RY14" s="5"/>
      <c r="RZ14" s="5"/>
      <c r="SA14" s="5"/>
      <c r="SB14" s="5"/>
      <c r="SC14" s="5"/>
      <c r="SD14" s="5"/>
      <c r="SE14" s="5"/>
      <c r="SF14" s="5"/>
      <c r="SG14" s="5"/>
      <c r="SH14" s="5"/>
      <c r="SI14" s="5"/>
      <c r="SJ14" s="5"/>
      <c r="SK14" s="5"/>
      <c r="SL14" s="5"/>
      <c r="SM14" s="5"/>
      <c r="SN14" s="5"/>
      <c r="SO14" s="5"/>
      <c r="SP14" s="5"/>
      <c r="SQ14" s="5"/>
      <c r="SR14" s="5"/>
      <c r="SS14" s="5"/>
      <c r="ST14" s="5"/>
      <c r="SU14" s="5"/>
      <c r="SV14" s="5"/>
      <c r="SW14" s="5"/>
      <c r="SX14" s="5"/>
      <c r="SY14" s="5"/>
      <c r="SZ14" s="5"/>
      <c r="TA14" s="5"/>
      <c r="TB14" s="5"/>
      <c r="TC14" s="5"/>
      <c r="TD14" s="5"/>
      <c r="TE14" s="5"/>
      <c r="TF14" s="5"/>
      <c r="TG14" s="5"/>
      <c r="TH14" s="5"/>
      <c r="TI14" s="5"/>
      <c r="TJ14" s="5"/>
      <c r="TK14" s="5"/>
      <c r="TL14" s="5"/>
      <c r="TM14" s="5"/>
      <c r="TN14" s="5"/>
      <c r="TO14" s="5"/>
      <c r="TP14" s="5"/>
      <c r="TQ14" s="5"/>
      <c r="TR14" s="5"/>
      <c r="TS14" s="5"/>
      <c r="TT14" s="5"/>
      <c r="TU14" s="5"/>
      <c r="TV14" s="5"/>
      <c r="TW14" s="5"/>
      <c r="TX14" s="5"/>
      <c r="TY14" s="5"/>
      <c r="TZ14" s="5"/>
      <c r="UA14" s="5"/>
      <c r="UB14" s="5"/>
      <c r="UC14" s="5"/>
      <c r="UD14" s="5"/>
      <c r="UE14" s="5"/>
      <c r="UF14" s="5"/>
      <c r="UG14" s="5"/>
      <c r="UH14" s="5"/>
      <c r="UI14" s="5"/>
      <c r="UJ14" s="5"/>
      <c r="UK14" s="5"/>
      <c r="UL14" s="5"/>
      <c r="UM14" s="5"/>
      <c r="UN14" s="5"/>
      <c r="UO14" s="5"/>
      <c r="UP14" s="5"/>
      <c r="UQ14" s="5"/>
      <c r="UR14" s="5"/>
      <c r="US14" s="5"/>
      <c r="UT14" s="5"/>
      <c r="UU14" s="5"/>
      <c r="UV14" s="5"/>
      <c r="UW14" s="5"/>
      <c r="UX14" s="5"/>
      <c r="UY14" s="5"/>
      <c r="UZ14" s="5"/>
      <c r="VA14" s="5"/>
      <c r="VB14" s="5"/>
      <c r="VC14" s="5"/>
      <c r="VD14" s="5"/>
      <c r="VE14" s="5"/>
      <c r="VF14" s="5"/>
      <c r="VG14" s="5"/>
      <c r="VH14" s="5"/>
      <c r="VI14" s="5"/>
      <c r="VJ14" s="5"/>
      <c r="VK14" s="5"/>
      <c r="VL14" s="5"/>
      <c r="VM14" s="5"/>
      <c r="VN14" s="5"/>
      <c r="VO14" s="5"/>
      <c r="VP14" s="5"/>
      <c r="VQ14" s="5"/>
      <c r="VR14" s="5"/>
      <c r="VS14" s="5"/>
      <c r="VT14" s="5"/>
      <c r="VU14" s="5"/>
      <c r="VV14" s="5"/>
      <c r="VW14" s="5"/>
      <c r="VX14" s="5"/>
      <c r="VY14" s="5"/>
      <c r="VZ14" s="5"/>
      <c r="WA14" s="5"/>
      <c r="WB14" s="5"/>
      <c r="WC14" s="5"/>
      <c r="WD14" s="5"/>
      <c r="WE14" s="5"/>
      <c r="WF14" s="5"/>
      <c r="WG14" s="5"/>
      <c r="WH14" s="5"/>
      <c r="WI14" s="5"/>
      <c r="WJ14" s="5"/>
      <c r="WK14" s="5"/>
      <c r="WL14" s="5"/>
      <c r="WM14" s="5"/>
      <c r="WN14" s="5"/>
      <c r="WO14" s="5"/>
      <c r="WP14" s="5"/>
      <c r="WQ14" s="5"/>
      <c r="WR14" s="5"/>
      <c r="WS14" s="5"/>
      <c r="WT14" s="5"/>
      <c r="WU14" s="5"/>
      <c r="WV14" s="5"/>
      <c r="WW14" s="5"/>
      <c r="WX14" s="5"/>
      <c r="WY14" s="5"/>
      <c r="WZ14" s="5"/>
      <c r="XA14" s="5"/>
      <c r="XB14" s="5"/>
      <c r="XC14" s="5"/>
      <c r="XD14" s="5"/>
      <c r="XE14" s="5"/>
      <c r="XF14" s="5"/>
      <c r="XG14" s="5"/>
      <c r="XH14" s="5"/>
      <c r="XI14" s="5"/>
      <c r="XJ14" s="5"/>
      <c r="XK14" s="5"/>
      <c r="XL14" s="5"/>
      <c r="XM14" s="5"/>
      <c r="XN14" s="5"/>
      <c r="XO14" s="5"/>
      <c r="XP14" s="5"/>
      <c r="XQ14" s="5"/>
      <c r="XR14" s="5"/>
      <c r="XS14" s="5"/>
      <c r="XT14" s="5"/>
      <c r="XU14" s="5"/>
      <c r="XV14" s="5"/>
      <c r="XW14" s="5"/>
      <c r="XX14" s="5"/>
      <c r="XY14" s="5"/>
      <c r="XZ14" s="5"/>
      <c r="YA14" s="5"/>
      <c r="YB14" s="5"/>
      <c r="YC14" s="5"/>
      <c r="YD14" s="5"/>
      <c r="YE14" s="5"/>
      <c r="YF14" s="5"/>
      <c r="YG14" s="5"/>
      <c r="YH14" s="5"/>
      <c r="YI14" s="5"/>
      <c r="YJ14" s="5"/>
      <c r="YK14" s="5"/>
      <c r="YL14" s="5"/>
      <c r="YM14" s="5"/>
      <c r="YN14" s="5"/>
      <c r="YO14" s="5"/>
      <c r="YP14" s="5"/>
      <c r="YQ14" s="5"/>
      <c r="YR14" s="5"/>
      <c r="YS14" s="5"/>
      <c r="YT14" s="5"/>
      <c r="YU14" s="5"/>
      <c r="YV14" s="5"/>
      <c r="YW14" s="5"/>
      <c r="YX14" s="5"/>
      <c r="YY14" s="5"/>
      <c r="YZ14" s="5"/>
      <c r="ZA14" s="5"/>
      <c r="ZB14" s="5"/>
      <c r="ZC14" s="5"/>
      <c r="ZD14" s="5"/>
      <c r="ZE14" s="5"/>
      <c r="ZF14" s="5"/>
      <c r="ZG14" s="5"/>
      <c r="ZH14" s="5"/>
      <c r="ZI14" s="5"/>
      <c r="ZJ14" s="5"/>
      <c r="ZK14" s="5"/>
      <c r="ZL14" s="5"/>
      <c r="ZM14" s="5"/>
      <c r="ZN14" s="5"/>
      <c r="ZO14" s="5"/>
      <c r="ZP14" s="5"/>
      <c r="ZQ14" s="5"/>
      <c r="ZR14" s="5"/>
      <c r="ZS14" s="5"/>
      <c r="ZT14" s="5"/>
      <c r="ZU14" s="5"/>
      <c r="ZV14" s="5"/>
      <c r="ZW14" s="5"/>
      <c r="ZX14" s="5"/>
      <c r="ZY14" s="5"/>
      <c r="ZZ14" s="5"/>
      <c r="AAA14" s="5"/>
      <c r="AAB14" s="5"/>
      <c r="AAC14" s="5"/>
      <c r="AAD14" s="5"/>
      <c r="AAE14" s="5"/>
      <c r="AAF14" s="5"/>
      <c r="AAG14" s="5"/>
      <c r="AAH14" s="5"/>
      <c r="AAI14" s="5"/>
      <c r="AAJ14" s="5"/>
      <c r="AAK14" s="5"/>
      <c r="AAL14" s="5"/>
      <c r="AAM14" s="5"/>
      <c r="AAN14" s="5"/>
      <c r="AAO14" s="5"/>
      <c r="AAP14" s="5"/>
      <c r="AAQ14" s="5"/>
      <c r="AAR14" s="5"/>
      <c r="AAS14" s="5"/>
      <c r="AAT14" s="5"/>
      <c r="AAU14" s="5"/>
      <c r="AAV14" s="5"/>
      <c r="AAW14" s="5"/>
      <c r="AAX14" s="5"/>
      <c r="AAY14" s="5"/>
      <c r="AAZ14" s="5"/>
      <c r="ABA14" s="5"/>
      <c r="ABB14" s="5"/>
      <c r="ABC14" s="5"/>
      <c r="ABD14" s="5"/>
      <c r="ABE14" s="5"/>
      <c r="ABF14" s="5"/>
      <c r="ABG14" s="5"/>
      <c r="ABH14" s="5"/>
      <c r="ABI14" s="5"/>
      <c r="ABJ14" s="5"/>
      <c r="ABK14" s="5"/>
      <c r="ABL14" s="5"/>
      <c r="ABM14" s="5"/>
      <c r="ABN14" s="5"/>
      <c r="ABO14" s="5"/>
      <c r="ABP14" s="5"/>
      <c r="ABQ14" s="5"/>
      <c r="ABR14" s="5"/>
      <c r="ABS14" s="5"/>
      <c r="ABT14" s="5"/>
      <c r="ABU14" s="5"/>
      <c r="ABV14" s="5"/>
      <c r="ABW14" s="5"/>
      <c r="ABX14" s="5"/>
      <c r="ABY14" s="5"/>
      <c r="ABZ14" s="5"/>
      <c r="ACA14" s="5"/>
      <c r="ACB14" s="5"/>
      <c r="ACC14" s="5"/>
      <c r="ACD14" s="5"/>
      <c r="ACE14" s="5"/>
      <c r="ACF14" s="5"/>
      <c r="ACG14" s="5"/>
      <c r="ACH14" s="5"/>
      <c r="ACI14" s="5"/>
      <c r="ACJ14" s="5"/>
      <c r="ACK14" s="5"/>
      <c r="ACL14" s="5"/>
      <c r="ACM14" s="5"/>
      <c r="ACN14" s="5"/>
      <c r="ACO14" s="5"/>
      <c r="ACP14" s="5"/>
      <c r="ACQ14" s="5"/>
      <c r="ACR14" s="5"/>
      <c r="ACS14" s="5"/>
      <c r="ACT14" s="5"/>
      <c r="ACU14" s="5"/>
      <c r="ACV14" s="5"/>
      <c r="ACW14" s="5"/>
      <c r="ACX14" s="5"/>
      <c r="ACY14" s="5"/>
      <c r="ACZ14" s="5"/>
      <c r="ADA14" s="5"/>
      <c r="ADB14" s="5"/>
      <c r="ADC14" s="5"/>
      <c r="ADD14" s="5"/>
      <c r="ADE14" s="5"/>
      <c r="ADF14" s="5"/>
      <c r="ADG14" s="5"/>
      <c r="ADH14" s="5"/>
      <c r="ADI14" s="5"/>
      <c r="ADJ14" s="5"/>
      <c r="ADK14" s="5"/>
      <c r="ADL14" s="5"/>
      <c r="ADM14" s="5"/>
      <c r="ADN14" s="5"/>
      <c r="ADO14" s="5"/>
      <c r="ADP14" s="5"/>
      <c r="ADQ14" s="5"/>
      <c r="ADR14" s="5"/>
      <c r="ADS14" s="5"/>
      <c r="ADT14" s="5"/>
      <c r="ADU14" s="5"/>
      <c r="ADV14" s="5"/>
      <c r="ADW14" s="5"/>
      <c r="ADX14" s="5"/>
      <c r="ADY14" s="5"/>
      <c r="ADZ14" s="5"/>
      <c r="AEA14" s="5"/>
      <c r="AEB14" s="5"/>
      <c r="AEC14" s="5"/>
      <c r="AED14" s="5"/>
      <c r="AEE14" s="5"/>
      <c r="AEF14" s="5"/>
      <c r="AEG14" s="5"/>
      <c r="AEH14" s="5"/>
      <c r="AEI14" s="5"/>
      <c r="AEJ14" s="5"/>
      <c r="AEK14" s="5"/>
      <c r="AEL14" s="5"/>
      <c r="AEM14" s="5"/>
      <c r="AEN14" s="5"/>
      <c r="AEO14" s="5"/>
      <c r="AEP14" s="5"/>
      <c r="AEQ14" s="5"/>
      <c r="AER14" s="5"/>
      <c r="AES14" s="5"/>
      <c r="AET14" s="5"/>
      <c r="AEU14" s="5"/>
      <c r="AEV14" s="5"/>
      <c r="AEW14" s="5"/>
      <c r="AEX14" s="5"/>
      <c r="AEY14" s="5"/>
      <c r="AEZ14" s="5"/>
      <c r="AFA14" s="5"/>
      <c r="AFB14" s="5"/>
      <c r="AFC14" s="5"/>
      <c r="AFD14" s="5"/>
      <c r="AFE14" s="5"/>
      <c r="AFF14" s="5"/>
      <c r="AFG14" s="5"/>
      <c r="AFH14" s="5"/>
      <c r="AFI14" s="5"/>
      <c r="AFJ14" s="5"/>
      <c r="AFK14" s="5"/>
      <c r="AFL14" s="5"/>
      <c r="AFM14" s="5"/>
      <c r="AFN14" s="5"/>
      <c r="AFO14" s="5"/>
      <c r="AFP14" s="5"/>
      <c r="AFQ14" s="5"/>
      <c r="AFR14" s="5"/>
      <c r="AFS14" s="5"/>
      <c r="AFT14" s="5"/>
      <c r="AFU14" s="5"/>
      <c r="AFV14" s="5"/>
      <c r="AFW14" s="5"/>
      <c r="AFX14" s="5"/>
      <c r="AFY14" s="5"/>
      <c r="AFZ14" s="5"/>
      <c r="AGA14" s="5"/>
      <c r="AGB14" s="5"/>
      <c r="AGC14" s="5"/>
      <c r="AGD14" s="5"/>
      <c r="AGE14" s="5"/>
      <c r="AGF14" s="5"/>
      <c r="AGG14" s="5"/>
      <c r="AGH14" s="5"/>
      <c r="AGI14" s="5"/>
      <c r="AGJ14" s="5"/>
      <c r="AGK14" s="5"/>
      <c r="AGL14" s="5"/>
      <c r="AGM14" s="5"/>
      <c r="AGN14" s="5"/>
      <c r="AGO14" s="5"/>
      <c r="AGP14" s="5"/>
      <c r="AGQ14" s="5"/>
      <c r="AGR14" s="5"/>
      <c r="AGS14" s="5"/>
      <c r="AGT14" s="5"/>
      <c r="AGU14" s="5"/>
      <c r="AGV14" s="5"/>
      <c r="AGW14" s="5"/>
      <c r="AGX14" s="5"/>
      <c r="AGY14" s="5"/>
      <c r="AGZ14" s="5"/>
      <c r="AHA14" s="5"/>
      <c r="AHB14" s="5"/>
      <c r="AHC14" s="5"/>
      <c r="AHD14" s="5"/>
      <c r="AHE14" s="5"/>
      <c r="AHF14" s="5"/>
      <c r="AHG14" s="5"/>
      <c r="AHH14" s="5"/>
      <c r="AHI14" s="5"/>
      <c r="AHJ14" s="5"/>
      <c r="AHK14" s="5"/>
      <c r="AHL14" s="5"/>
      <c r="AHM14" s="5"/>
      <c r="AHN14" s="5"/>
      <c r="AHO14" s="5"/>
      <c r="AHP14" s="5"/>
      <c r="AHQ14" s="5"/>
      <c r="AHR14" s="5"/>
      <c r="AHS14" s="5"/>
      <c r="AHT14" s="5"/>
      <c r="AHU14" s="5"/>
      <c r="AHV14" s="5"/>
      <c r="AHW14" s="5"/>
      <c r="AHX14" s="5"/>
      <c r="AHY14" s="5"/>
      <c r="AHZ14" s="5"/>
      <c r="AIA14" s="5"/>
      <c r="AIB14" s="5"/>
      <c r="AIC14" s="5"/>
      <c r="AID14" s="5"/>
      <c r="AIE14" s="5"/>
      <c r="AIF14" s="5"/>
      <c r="AIG14" s="5"/>
      <c r="AIH14" s="5"/>
      <c r="AII14" s="5"/>
      <c r="AIJ14" s="5"/>
      <c r="AIK14" s="5"/>
      <c r="AIL14" s="5"/>
      <c r="AIM14" s="5"/>
      <c r="AIN14" s="5"/>
      <c r="AIO14" s="5"/>
      <c r="AIP14" s="5"/>
      <c r="AIQ14" s="5"/>
      <c r="AIR14" s="5"/>
      <c r="AIS14" s="5"/>
      <c r="AIT14" s="5"/>
      <c r="AIU14" s="5"/>
      <c r="AIV14" s="5"/>
      <c r="AIW14" s="5"/>
      <c r="AIX14" s="5"/>
      <c r="AIY14" s="5"/>
      <c r="AIZ14" s="5"/>
      <c r="AJA14" s="5"/>
      <c r="AJB14" s="5"/>
      <c r="AJC14" s="5"/>
      <c r="AJD14" s="5"/>
      <c r="AJE14" s="5"/>
      <c r="AJF14" s="5"/>
      <c r="AJG14" s="5"/>
      <c r="AJH14" s="5"/>
      <c r="AJI14" s="5"/>
      <c r="AJJ14" s="5"/>
      <c r="AJK14" s="5"/>
      <c r="AJL14" s="5"/>
      <c r="AJM14" s="5"/>
      <c r="AJN14" s="5"/>
      <c r="AJO14" s="5"/>
      <c r="AJP14" s="5"/>
      <c r="AJQ14" s="5"/>
      <c r="AJR14" s="5"/>
      <c r="AJS14" s="5"/>
      <c r="AJT14" s="5"/>
      <c r="AJU14" s="5"/>
      <c r="AJV14" s="5"/>
      <c r="AJW14" s="5"/>
      <c r="AJX14" s="5"/>
      <c r="AJY14" s="5"/>
      <c r="AJZ14" s="5"/>
      <c r="AKA14" s="5"/>
      <c r="AKB14" s="5"/>
      <c r="AKC14" s="5"/>
      <c r="AKD14" s="5"/>
      <c r="AKE14" s="5"/>
      <c r="AKF14" s="5"/>
      <c r="AKG14" s="5"/>
      <c r="AKH14" s="5"/>
      <c r="AKI14" s="5"/>
      <c r="AKJ14" s="5"/>
      <c r="AKK14" s="5"/>
      <c r="AKL14" s="5"/>
      <c r="AKM14" s="5"/>
      <c r="AKN14" s="5"/>
      <c r="AKO14" s="5"/>
      <c r="AKP14" s="5"/>
      <c r="AKQ14" s="5"/>
      <c r="AKR14" s="5"/>
      <c r="AKS14" s="5"/>
      <c r="AKT14" s="5"/>
      <c r="AKU14" s="5"/>
      <c r="AKV14" s="5"/>
      <c r="AKW14" s="5"/>
      <c r="AKX14" s="5"/>
      <c r="AKY14" s="5"/>
      <c r="AKZ14" s="5"/>
      <c r="ALA14" s="5"/>
      <c r="ALB14" s="5"/>
      <c r="ALC14" s="5"/>
      <c r="ALD14" s="5"/>
      <c r="ALE14" s="5"/>
      <c r="ALF14" s="5"/>
      <c r="ALG14" s="5"/>
      <c r="ALH14" s="5"/>
      <c r="ALI14" s="5"/>
      <c r="ALJ14" s="5"/>
      <c r="ALK14" s="5"/>
      <c r="ALL14" s="5"/>
      <c r="ALM14" s="5"/>
      <c r="ALN14" s="5"/>
      <c r="ALO14" s="5"/>
      <c r="ALP14" s="5"/>
      <c r="ALQ14" s="5"/>
      <c r="ALR14" s="5"/>
      <c r="ALS14" s="5"/>
      <c r="ALT14" s="5"/>
      <c r="ALU14" s="5"/>
      <c r="ALV14" s="5"/>
      <c r="ALW14" s="5"/>
      <c r="ALX14" s="5"/>
      <c r="ALY14" s="5"/>
      <c r="ALZ14" s="5"/>
      <c r="AMA14" s="5"/>
      <c r="AMB14" s="5"/>
    </row>
    <row r="15" spans="1:1016" s="16" customFormat="1">
      <c r="A15" s="524"/>
      <c r="B15" s="527" t="s">
        <v>126</v>
      </c>
      <c r="C15" s="526" t="s">
        <v>19</v>
      </c>
      <c r="D15" s="441">
        <v>58</v>
      </c>
      <c r="E15" s="441"/>
      <c r="F15" s="441">
        <f t="shared" si="0"/>
        <v>0</v>
      </c>
    </row>
    <row r="16" spans="1:1016" s="16" customFormat="1">
      <c r="A16" s="528"/>
      <c r="B16" s="529" t="s">
        <v>263</v>
      </c>
      <c r="C16" s="530" t="s">
        <v>19</v>
      </c>
      <c r="D16" s="440">
        <v>160</v>
      </c>
      <c r="E16" s="440"/>
      <c r="F16" s="440">
        <f t="shared" si="0"/>
        <v>0</v>
      </c>
    </row>
    <row r="17" spans="1:6" s="469" customFormat="1" ht="76.5">
      <c r="A17" s="521" t="str">
        <f>$A$5&amp;(RIGHT(A13,1)+1)</f>
        <v>A.2.5</v>
      </c>
      <c r="B17" s="531" t="s">
        <v>264</v>
      </c>
      <c r="C17" s="519" t="s">
        <v>19</v>
      </c>
      <c r="D17" s="520">
        <v>17</v>
      </c>
      <c r="E17" s="520"/>
      <c r="F17" s="520">
        <f>D17*E17</f>
        <v>0</v>
      </c>
    </row>
    <row r="18" spans="1:6" s="16" customFormat="1">
      <c r="A18" s="532"/>
      <c r="B18" s="533" t="s">
        <v>183</v>
      </c>
      <c r="C18" s="534"/>
      <c r="D18" s="535"/>
      <c r="E18" s="536"/>
      <c r="F18" s="537">
        <f>SUM(F10:F17)</f>
        <v>0</v>
      </c>
    </row>
  </sheetData>
  <mergeCells count="2">
    <mergeCell ref="B7:F7"/>
    <mergeCell ref="B8:F8"/>
  </mergeCells>
  <pageMargins left="0.70866141732283472" right="0.70866141732283472" top="0.74803149606299213" bottom="0.74803149606299213" header="0.31496062992125984" footer="0.31496062992125984"/>
  <pageSetup paperSize="9" scale="95" firstPageNumber="26" orientation="portrait" r:id="rId1"/>
  <headerFooter>
    <oddHeader>&amp;LProjekt: VATROGASNI DOM ŠKRLJEVO
Troškovnik Građevinsko obrtničkih radova</oddHeader>
    <oddFooter>&amp;LZagreb, listopad 2018.&amp;R&amp;P od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D34"/>
  <sheetViews>
    <sheetView view="pageBreakPreview" zoomScale="110" zoomScaleNormal="100" zoomScaleSheetLayoutView="110" workbookViewId="0">
      <selection activeCell="F24" sqref="F24"/>
    </sheetView>
  </sheetViews>
  <sheetFormatPr defaultRowHeight="15"/>
  <cols>
    <col min="1" max="1" width="4.5703125" bestFit="1" customWidth="1"/>
    <col min="2" max="2" width="47" customWidth="1"/>
    <col min="3" max="3" width="17.140625" style="439" customWidth="1"/>
  </cols>
  <sheetData>
    <row r="1" spans="1:3" ht="16.5">
      <c r="A1" s="32"/>
      <c r="B1" s="4"/>
      <c r="C1" s="428"/>
    </row>
    <row r="2" spans="1:3">
      <c r="A2" s="14"/>
      <c r="B2" s="15" t="s">
        <v>1984</v>
      </c>
      <c r="C2" s="429"/>
    </row>
    <row r="3" spans="1:3">
      <c r="A3" s="5"/>
      <c r="B3" s="6"/>
      <c r="C3" s="430"/>
    </row>
    <row r="4" spans="1:3">
      <c r="A4" s="7">
        <v>1</v>
      </c>
      <c r="B4" s="12" t="s">
        <v>36</v>
      </c>
      <c r="C4" s="431">
        <f>REKAP!C33</f>
        <v>0</v>
      </c>
    </row>
    <row r="5" spans="1:3">
      <c r="A5" s="7">
        <v>2</v>
      </c>
      <c r="B5" s="12" t="s">
        <v>373</v>
      </c>
      <c r="C5" s="432">
        <f>REKAP_PROMET!F4</f>
        <v>0</v>
      </c>
    </row>
    <row r="6" spans="1:3">
      <c r="A6" s="7">
        <v>3</v>
      </c>
      <c r="B6" s="12" t="s">
        <v>1980</v>
      </c>
      <c r="C6" s="432">
        <f>'EL-REKAPITULACIJA'!E34</f>
        <v>0</v>
      </c>
    </row>
    <row r="7" spans="1:3">
      <c r="A7" s="7">
        <v>4</v>
      </c>
      <c r="B7" s="12" t="s">
        <v>1189</v>
      </c>
      <c r="C7" s="432">
        <f>'Troskovnik vodovoda i odvodnje'!F44</f>
        <v>0</v>
      </c>
    </row>
    <row r="8" spans="1:3">
      <c r="A8" s="7">
        <v>5</v>
      </c>
      <c r="B8" s="12" t="s">
        <v>1982</v>
      </c>
      <c r="C8" s="432">
        <f>VGH!F550</f>
        <v>0</v>
      </c>
    </row>
    <row r="9" spans="1:3">
      <c r="A9" s="7"/>
      <c r="B9" s="8" t="s">
        <v>1983</v>
      </c>
      <c r="C9" s="433">
        <f>SUM(C4:C8)</f>
        <v>0</v>
      </c>
    </row>
    <row r="10" spans="1:3">
      <c r="A10" s="9"/>
      <c r="B10" s="11"/>
      <c r="C10" s="434"/>
    </row>
    <row r="11" spans="1:3">
      <c r="A11" s="10"/>
      <c r="B11" s="11"/>
      <c r="C11" s="434"/>
    </row>
    <row r="12" spans="1:3">
      <c r="A12" s="5"/>
      <c r="B12" s="13" t="s">
        <v>593</v>
      </c>
      <c r="C12" s="436">
        <f>C9</f>
        <v>0</v>
      </c>
    </row>
    <row r="13" spans="1:3">
      <c r="A13" s="5"/>
      <c r="B13" s="5"/>
      <c r="C13" s="430"/>
    </row>
    <row r="14" spans="1:3">
      <c r="A14" s="5"/>
      <c r="B14" s="12" t="s">
        <v>257</v>
      </c>
      <c r="C14" s="435">
        <f>C12*0.25</f>
        <v>0</v>
      </c>
    </row>
    <row r="15" spans="1:3">
      <c r="A15" s="5"/>
      <c r="B15" s="5"/>
      <c r="C15" s="430"/>
    </row>
    <row r="16" spans="1:3">
      <c r="A16" s="5"/>
      <c r="B16" s="13" t="s">
        <v>16</v>
      </c>
      <c r="C16" s="436">
        <f>C12+C14</f>
        <v>0</v>
      </c>
    </row>
    <row r="19" spans="1:4">
      <c r="A19" s="99"/>
      <c r="B19" s="100" t="s">
        <v>594</v>
      </c>
      <c r="C19" s="437"/>
      <c r="D19" s="99"/>
    </row>
    <row r="20" spans="1:4" ht="24.95" customHeight="1">
      <c r="A20" s="99"/>
      <c r="B20" s="101"/>
      <c r="C20" s="438"/>
      <c r="D20" s="102"/>
    </row>
    <row r="21" spans="1:4">
      <c r="A21" s="103"/>
      <c r="B21" s="100"/>
      <c r="C21" s="438"/>
      <c r="D21" s="102"/>
    </row>
    <row r="22" spans="1:4">
      <c r="A22" s="103"/>
      <c r="B22" s="100" t="s">
        <v>595</v>
      </c>
      <c r="C22" s="438"/>
      <c r="D22" s="102"/>
    </row>
    <row r="23" spans="1:4" ht="24.95" customHeight="1">
      <c r="A23" s="103"/>
      <c r="B23" s="101"/>
      <c r="C23" s="438"/>
      <c r="D23" s="102"/>
    </row>
    <row r="24" spans="1:4">
      <c r="A24" s="103"/>
      <c r="B24" s="100"/>
      <c r="C24" s="438"/>
      <c r="D24" s="102"/>
    </row>
    <row r="25" spans="1:4">
      <c r="A25" s="103"/>
      <c r="B25" s="100" t="s">
        <v>596</v>
      </c>
      <c r="C25" s="437"/>
      <c r="D25" s="99"/>
    </row>
    <row r="26" spans="1:4" ht="24.95" customHeight="1">
      <c r="A26" s="103"/>
      <c r="B26" s="101"/>
      <c r="C26" s="437"/>
      <c r="D26" s="99"/>
    </row>
    <row r="34" ht="16.5" customHeight="1"/>
  </sheetData>
  <pageMargins left="0.7" right="0.7" top="0.75" bottom="0.75" header="0.3" footer="0.3"/>
  <pageSetup paperSize="9" orientation="portrait" r:id="rId1"/>
  <headerFooter>
    <oddHeader>&amp;LProjekt: VATROGASNI DOM ŠKRLJEVO
Troškovnik Građevinsko obrtničkih radova</oddHeader>
    <oddFooter>&amp;LZagreb, listopad 2018.&amp;R&amp;P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4" tint="0.39997558519241921"/>
  </sheetPr>
  <dimension ref="A1:AMA97"/>
  <sheetViews>
    <sheetView tabSelected="1" view="pageBreakPreview" topLeftCell="A49" zoomScale="85" zoomScaleNormal="85" zoomScaleSheetLayoutView="85" zoomScalePageLayoutView="115" workbookViewId="0">
      <selection activeCell="K68" sqref="K68"/>
    </sheetView>
  </sheetViews>
  <sheetFormatPr defaultColWidth="7.42578125" defaultRowHeight="12.75"/>
  <cols>
    <col min="1" max="1" width="5.7109375" style="512" customWidth="1"/>
    <col min="2" max="2" width="52.140625" style="538" customWidth="1"/>
    <col min="3" max="3" width="6.85546875" style="538" bestFit="1" customWidth="1"/>
    <col min="4" max="4" width="7.85546875" style="539" customWidth="1"/>
    <col min="5" max="5" width="9.140625" style="539" customWidth="1"/>
    <col min="6" max="6" width="11.28515625" style="539" customWidth="1"/>
    <col min="7" max="1015" width="9.140625" style="16" customWidth="1"/>
    <col min="1016" max="16384" width="7.42578125" style="5"/>
  </cols>
  <sheetData>
    <row r="1" spans="1:6" s="16" customFormat="1" ht="25.5">
      <c r="A1" s="500" t="s">
        <v>12</v>
      </c>
      <c r="B1" s="501" t="s">
        <v>13</v>
      </c>
      <c r="C1" s="502" t="s">
        <v>317</v>
      </c>
      <c r="D1" s="503" t="s">
        <v>14</v>
      </c>
      <c r="E1" s="503" t="s">
        <v>319</v>
      </c>
      <c r="F1" s="503" t="s">
        <v>318</v>
      </c>
    </row>
    <row r="2" spans="1:6" s="16" customFormat="1">
      <c r="A2" s="504"/>
      <c r="B2" s="505"/>
      <c r="C2" s="506"/>
      <c r="D2" s="507"/>
      <c r="E2" s="507"/>
      <c r="F2" s="507"/>
    </row>
    <row r="3" spans="1:6" s="16" customFormat="1">
      <c r="A3" s="508" t="s">
        <v>27</v>
      </c>
      <c r="B3" s="509" t="s">
        <v>17</v>
      </c>
      <c r="C3" s="510"/>
      <c r="D3" s="511"/>
      <c r="E3" s="511"/>
      <c r="F3" s="511"/>
    </row>
    <row r="4" spans="1:6" s="16" customFormat="1">
      <c r="A4" s="508"/>
      <c r="B4" s="509"/>
      <c r="C4" s="510"/>
      <c r="D4" s="511"/>
      <c r="E4" s="511"/>
      <c r="F4" s="511"/>
    </row>
    <row r="5" spans="1:6" s="16" customFormat="1">
      <c r="A5" s="508" t="s">
        <v>167</v>
      </c>
      <c r="B5" s="509" t="s">
        <v>20</v>
      </c>
      <c r="C5" s="510"/>
      <c r="D5" s="511"/>
      <c r="E5" s="511"/>
      <c r="F5" s="511"/>
    </row>
    <row r="6" spans="1:6" s="16" customFormat="1">
      <c r="A6" s="508"/>
      <c r="B6" s="509"/>
      <c r="C6" s="510"/>
      <c r="D6" s="511"/>
      <c r="E6" s="511"/>
      <c r="F6" s="511"/>
    </row>
    <row r="7" spans="1:6" s="16" customFormat="1" ht="44.25" customHeight="1">
      <c r="A7" s="508"/>
      <c r="B7" s="1238" t="s">
        <v>71</v>
      </c>
      <c r="C7" s="1238"/>
      <c r="D7" s="1238"/>
      <c r="E7" s="1238"/>
      <c r="F7" s="1238"/>
    </row>
    <row r="8" spans="1:6" s="16" customFormat="1">
      <c r="A8" s="513"/>
      <c r="B8" s="540"/>
      <c r="C8" s="541"/>
      <c r="D8" s="542"/>
      <c r="E8" s="542"/>
      <c r="F8" s="542"/>
    </row>
    <row r="9" spans="1:6" s="470" customFormat="1" ht="51">
      <c r="A9" s="517" t="str">
        <f>$A$5&amp;1</f>
        <v>A.3.1</v>
      </c>
      <c r="B9" s="543" t="s">
        <v>70</v>
      </c>
      <c r="C9" s="519" t="s">
        <v>19</v>
      </c>
      <c r="D9" s="520">
        <f>(20+6)</f>
        <v>26</v>
      </c>
      <c r="E9" s="520"/>
      <c r="F9" s="520">
        <f>D9*E9</f>
        <v>0</v>
      </c>
    </row>
    <row r="10" spans="1:6" s="470" customFormat="1" ht="38.25">
      <c r="A10" s="517" t="str">
        <f>$A$5&amp;(RIGHT(A9,1)+1)</f>
        <v>A.3.2</v>
      </c>
      <c r="B10" s="543" t="s">
        <v>113</v>
      </c>
      <c r="C10" s="519" t="s">
        <v>19</v>
      </c>
      <c r="D10" s="520">
        <f>817.43*0.05</f>
        <v>40.871499999999997</v>
      </c>
      <c r="E10" s="520"/>
      <c r="F10" s="520">
        <f>D10*E10</f>
        <v>0</v>
      </c>
    </row>
    <row r="11" spans="1:6" s="16" customFormat="1" ht="89.25">
      <c r="A11" s="517" t="str">
        <f>$A$5&amp;(RIGHT(A10,1)+1)</f>
        <v>A.3.3</v>
      </c>
      <c r="B11" s="543" t="s">
        <v>112</v>
      </c>
      <c r="C11" s="519" t="s">
        <v>18</v>
      </c>
      <c r="D11" s="520">
        <v>56.65</v>
      </c>
      <c r="E11" s="520"/>
      <c r="F11" s="520">
        <f>D11*E11</f>
        <v>0</v>
      </c>
    </row>
    <row r="12" spans="1:6" s="16" customFormat="1" ht="25.5">
      <c r="A12" s="521" t="str">
        <f>$A$5&amp;(RIGHT(A11,1)+1)</f>
        <v>A.3.4</v>
      </c>
      <c r="B12" s="544" t="s">
        <v>73</v>
      </c>
      <c r="C12" s="545"/>
      <c r="D12" s="546"/>
      <c r="E12" s="546"/>
      <c r="F12" s="546"/>
    </row>
    <row r="13" spans="1:6" s="16" customFormat="1">
      <c r="A13" s="524"/>
      <c r="B13" s="547" t="s">
        <v>43</v>
      </c>
      <c r="C13" s="526" t="s">
        <v>19</v>
      </c>
      <c r="D13" s="441">
        <f>(92+1.38)</f>
        <v>93.38</v>
      </c>
      <c r="E13" s="441"/>
      <c r="F13" s="441">
        <f>D13*E13</f>
        <v>0</v>
      </c>
    </row>
    <row r="14" spans="1:6" s="16" customFormat="1">
      <c r="A14" s="528"/>
      <c r="B14" s="548" t="s">
        <v>44</v>
      </c>
      <c r="C14" s="530" t="s">
        <v>18</v>
      </c>
      <c r="D14" s="440">
        <f>(422.73+9.57)</f>
        <v>432.3</v>
      </c>
      <c r="E14" s="440"/>
      <c r="F14" s="440">
        <f>D14*E14</f>
        <v>0</v>
      </c>
    </row>
    <row r="15" spans="1:6" s="16" customFormat="1" ht="38.25">
      <c r="A15" s="521" t="str">
        <f>$A$5&amp;(RIGHT(A12,1)+1)</f>
        <v>A.3.5</v>
      </c>
      <c r="B15" s="544" t="s">
        <v>74</v>
      </c>
      <c r="C15" s="545"/>
      <c r="D15" s="546"/>
      <c r="E15" s="546"/>
      <c r="F15" s="546"/>
    </row>
    <row r="16" spans="1:6" s="16" customFormat="1">
      <c r="A16" s="524"/>
      <c r="B16" s="549" t="s">
        <v>45</v>
      </c>
      <c r="C16" s="526"/>
      <c r="D16" s="441"/>
      <c r="E16" s="441"/>
      <c r="F16" s="441"/>
    </row>
    <row r="17" spans="1:6" s="16" customFormat="1">
      <c r="A17" s="524"/>
      <c r="B17" s="547" t="s">
        <v>43</v>
      </c>
      <c r="C17" s="526" t="s">
        <v>19</v>
      </c>
      <c r="D17" s="441">
        <f>75.4</f>
        <v>75.400000000000006</v>
      </c>
      <c r="E17" s="441"/>
      <c r="F17" s="441">
        <f>D17*E17</f>
        <v>0</v>
      </c>
    </row>
    <row r="18" spans="1:6" s="16" customFormat="1">
      <c r="A18" s="524"/>
      <c r="B18" s="549" t="s">
        <v>47</v>
      </c>
      <c r="C18" s="526"/>
      <c r="D18" s="441"/>
      <c r="E18" s="441"/>
      <c r="F18" s="441"/>
    </row>
    <row r="19" spans="1:6" s="16" customFormat="1">
      <c r="A19" s="528"/>
      <c r="B19" s="548" t="s">
        <v>43</v>
      </c>
      <c r="C19" s="530" t="s">
        <v>19</v>
      </c>
      <c r="D19" s="440">
        <f>0.56</f>
        <v>0.56000000000000005</v>
      </c>
      <c r="E19" s="440"/>
      <c r="F19" s="440">
        <f>D19*E19</f>
        <v>0</v>
      </c>
    </row>
    <row r="20" spans="1:6" s="16" customFormat="1" ht="51">
      <c r="A20" s="521" t="str">
        <f>$A$5&amp;(RIGHT(A15,1)+1)</f>
        <v>A.3.6</v>
      </c>
      <c r="B20" s="544" t="s">
        <v>75</v>
      </c>
      <c r="C20" s="545"/>
      <c r="D20" s="546"/>
      <c r="E20" s="546"/>
      <c r="F20" s="546"/>
    </row>
    <row r="21" spans="1:6" s="16" customFormat="1">
      <c r="A21" s="524"/>
      <c r="B21" s="549" t="s">
        <v>46</v>
      </c>
      <c r="C21" s="526"/>
      <c r="D21" s="441"/>
      <c r="E21" s="441"/>
      <c r="F21" s="441"/>
    </row>
    <row r="22" spans="1:6" s="16" customFormat="1">
      <c r="A22" s="528"/>
      <c r="B22" s="548" t="s">
        <v>43</v>
      </c>
      <c r="C22" s="530" t="s">
        <v>19</v>
      </c>
      <c r="D22" s="440">
        <f>56.3</f>
        <v>56.3</v>
      </c>
      <c r="E22" s="440"/>
      <c r="F22" s="440">
        <f>D22*E22</f>
        <v>0</v>
      </c>
    </row>
    <row r="23" spans="1:6" s="16" customFormat="1" ht="51">
      <c r="A23" s="517" t="str">
        <f>$A$5&amp;(RIGHT(A20,1)+1)</f>
        <v>A.3.7</v>
      </c>
      <c r="B23" s="543" t="s">
        <v>72</v>
      </c>
      <c r="C23" s="519"/>
      <c r="D23" s="520"/>
      <c r="E23" s="520"/>
      <c r="F23" s="520"/>
    </row>
    <row r="24" spans="1:6" s="16" customFormat="1">
      <c r="A24" s="517"/>
      <c r="B24" s="550" t="s">
        <v>43</v>
      </c>
      <c r="C24" s="519" t="s">
        <v>19</v>
      </c>
      <c r="D24" s="520">
        <f>6.3*0.3</f>
        <v>1.89</v>
      </c>
      <c r="E24" s="520"/>
      <c r="F24" s="520">
        <f>D24*E24</f>
        <v>0</v>
      </c>
    </row>
    <row r="25" spans="1:6" s="16" customFormat="1" ht="25.5">
      <c r="A25" s="521" t="str">
        <f>$A$5&amp;(RIGHT(A23,1)+1)</f>
        <v>A.3.8</v>
      </c>
      <c r="B25" s="544" t="s">
        <v>76</v>
      </c>
      <c r="C25" s="545"/>
      <c r="D25" s="546"/>
      <c r="E25" s="546"/>
      <c r="F25" s="546"/>
    </row>
    <row r="26" spans="1:6" s="16" customFormat="1">
      <c r="A26" s="524"/>
      <c r="B26" s="547" t="s">
        <v>43</v>
      </c>
      <c r="C26" s="526" t="s">
        <v>19</v>
      </c>
      <c r="D26" s="441">
        <f>11.87</f>
        <v>11.87</v>
      </c>
      <c r="E26" s="441"/>
      <c r="F26" s="441">
        <f>D26*E26</f>
        <v>0</v>
      </c>
    </row>
    <row r="27" spans="1:6" s="16" customFormat="1">
      <c r="A27" s="528"/>
      <c r="B27" s="548" t="s">
        <v>44</v>
      </c>
      <c r="C27" s="530" t="s">
        <v>18</v>
      </c>
      <c r="D27" s="440">
        <f>66.28</f>
        <v>66.28</v>
      </c>
      <c r="E27" s="440"/>
      <c r="F27" s="440">
        <f>D27*E27</f>
        <v>0</v>
      </c>
    </row>
    <row r="28" spans="1:6" s="16" customFormat="1" ht="25.5">
      <c r="A28" s="521" t="str">
        <f>$A$5&amp;(RIGHT(A25,1)+1)</f>
        <v>A.3.9</v>
      </c>
      <c r="B28" s="544" t="s">
        <v>77</v>
      </c>
      <c r="C28" s="545"/>
      <c r="D28" s="546"/>
      <c r="E28" s="546"/>
      <c r="F28" s="546"/>
    </row>
    <row r="29" spans="1:6" s="16" customFormat="1">
      <c r="A29" s="524"/>
      <c r="B29" s="549" t="s">
        <v>45</v>
      </c>
      <c r="C29" s="526"/>
      <c r="D29" s="441"/>
      <c r="E29" s="441"/>
      <c r="F29" s="441"/>
    </row>
    <row r="30" spans="1:6" s="16" customFormat="1">
      <c r="A30" s="524"/>
      <c r="B30" s="547" t="s">
        <v>43</v>
      </c>
      <c r="C30" s="526" t="s">
        <v>19</v>
      </c>
      <c r="D30" s="441">
        <v>0.6</v>
      </c>
      <c r="E30" s="441"/>
      <c r="F30" s="441">
        <f>D30*E30</f>
        <v>0</v>
      </c>
    </row>
    <row r="31" spans="1:6" s="16" customFormat="1">
      <c r="A31" s="524"/>
      <c r="B31" s="551" t="s">
        <v>44</v>
      </c>
      <c r="C31" s="526" t="s">
        <v>18</v>
      </c>
      <c r="D31" s="441">
        <v>5.6</v>
      </c>
      <c r="E31" s="441"/>
      <c r="F31" s="441">
        <f>D31*E31</f>
        <v>0</v>
      </c>
    </row>
    <row r="32" spans="1:6" s="16" customFormat="1">
      <c r="A32" s="524"/>
      <c r="B32" s="549" t="s">
        <v>47</v>
      </c>
      <c r="C32" s="526"/>
      <c r="D32" s="441"/>
      <c r="E32" s="441"/>
      <c r="F32" s="441"/>
    </row>
    <row r="33" spans="1:6" s="16" customFormat="1">
      <c r="A33" s="524"/>
      <c r="B33" s="547" t="s">
        <v>43</v>
      </c>
      <c r="C33" s="526" t="s">
        <v>19</v>
      </c>
      <c r="D33" s="441">
        <v>58</v>
      </c>
      <c r="E33" s="441"/>
      <c r="F33" s="441">
        <f>D33*E33</f>
        <v>0</v>
      </c>
    </row>
    <row r="34" spans="1:6" s="16" customFormat="1">
      <c r="A34" s="524"/>
      <c r="B34" s="551" t="s">
        <v>44</v>
      </c>
      <c r="C34" s="526" t="s">
        <v>18</v>
      </c>
      <c r="D34" s="441">
        <v>440</v>
      </c>
      <c r="E34" s="441"/>
      <c r="F34" s="441">
        <f>D34*E34</f>
        <v>0</v>
      </c>
    </row>
    <row r="35" spans="1:6" s="16" customFormat="1">
      <c r="A35" s="524"/>
      <c r="B35" s="552" t="s">
        <v>46</v>
      </c>
      <c r="C35" s="526"/>
      <c r="D35" s="441"/>
      <c r="E35" s="441"/>
      <c r="F35" s="441"/>
    </row>
    <row r="36" spans="1:6" s="16" customFormat="1">
      <c r="A36" s="524"/>
      <c r="B36" s="547" t="s">
        <v>43</v>
      </c>
      <c r="C36" s="526" t="s">
        <v>19</v>
      </c>
      <c r="D36" s="441">
        <v>100</v>
      </c>
      <c r="E36" s="441"/>
      <c r="F36" s="441">
        <f>D36*E36</f>
        <v>0</v>
      </c>
    </row>
    <row r="37" spans="1:6" s="16" customFormat="1">
      <c r="A37" s="528"/>
      <c r="B37" s="548" t="s">
        <v>44</v>
      </c>
      <c r="C37" s="530" t="s">
        <v>18</v>
      </c>
      <c r="D37" s="440">
        <v>550</v>
      </c>
      <c r="E37" s="440"/>
      <c r="F37" s="440">
        <f>D37*E37</f>
        <v>0</v>
      </c>
    </row>
    <row r="38" spans="1:6" s="16" customFormat="1" ht="25.5">
      <c r="A38" s="521" t="str">
        <f>$A$5&amp;(RIGHT(A28,1)+1)</f>
        <v>A.3.10</v>
      </c>
      <c r="B38" s="553" t="s">
        <v>78</v>
      </c>
      <c r="C38" s="545"/>
      <c r="D38" s="546"/>
      <c r="E38" s="546"/>
      <c r="F38" s="546"/>
    </row>
    <row r="39" spans="1:6" s="16" customFormat="1">
      <c r="A39" s="524"/>
      <c r="B39" s="547" t="s">
        <v>43</v>
      </c>
      <c r="C39" s="526" t="s">
        <v>19</v>
      </c>
      <c r="D39" s="441">
        <v>0.6</v>
      </c>
      <c r="E39" s="441"/>
      <c r="F39" s="441">
        <f t="shared" ref="F39:F47" si="0">D39*E39</f>
        <v>0</v>
      </c>
    </row>
    <row r="40" spans="1:6" s="16" customFormat="1">
      <c r="A40" s="528"/>
      <c r="B40" s="548" t="s">
        <v>44</v>
      </c>
      <c r="C40" s="530" t="s">
        <v>18</v>
      </c>
      <c r="D40" s="440">
        <f>5</f>
        <v>5</v>
      </c>
      <c r="E40" s="440"/>
      <c r="F40" s="440">
        <f t="shared" si="0"/>
        <v>0</v>
      </c>
    </row>
    <row r="41" spans="1:6" s="16" customFormat="1" ht="25.5">
      <c r="A41" s="521" t="str">
        <f>$A$5&amp;(RIGHT(A38,2)+1)</f>
        <v>A.3.11</v>
      </c>
      <c r="B41" s="553" t="s">
        <v>265</v>
      </c>
      <c r="C41" s="545"/>
      <c r="D41" s="546"/>
      <c r="E41" s="546"/>
      <c r="F41" s="546"/>
    </row>
    <row r="42" spans="1:6" s="16" customFormat="1">
      <c r="A42" s="524"/>
      <c r="B42" s="552" t="s">
        <v>127</v>
      </c>
      <c r="C42" s="526"/>
      <c r="D42" s="441"/>
      <c r="E42" s="441"/>
      <c r="F42" s="441"/>
    </row>
    <row r="43" spans="1:6" s="16" customFormat="1">
      <c r="A43" s="524"/>
      <c r="B43" s="547" t="s">
        <v>43</v>
      </c>
      <c r="C43" s="526" t="s">
        <v>19</v>
      </c>
      <c r="D43" s="441">
        <v>1.4</v>
      </c>
      <c r="E43" s="441"/>
      <c r="F43" s="441">
        <f>D43*E43</f>
        <v>0</v>
      </c>
    </row>
    <row r="44" spans="1:6" s="16" customFormat="1">
      <c r="A44" s="524"/>
      <c r="B44" s="547" t="s">
        <v>44</v>
      </c>
      <c r="C44" s="526" t="s">
        <v>18</v>
      </c>
      <c r="D44" s="441">
        <v>19</v>
      </c>
      <c r="E44" s="441"/>
      <c r="F44" s="441">
        <f>D44*E44</f>
        <v>0</v>
      </c>
    </row>
    <row r="45" spans="1:6" s="16" customFormat="1">
      <c r="A45" s="524"/>
      <c r="B45" s="552" t="s">
        <v>48</v>
      </c>
      <c r="C45" s="526"/>
      <c r="D45" s="441"/>
      <c r="E45" s="441"/>
      <c r="F45" s="441"/>
    </row>
    <row r="46" spans="1:6" s="16" customFormat="1">
      <c r="A46" s="524"/>
      <c r="B46" s="547" t="s">
        <v>43</v>
      </c>
      <c r="C46" s="526" t="s">
        <v>19</v>
      </c>
      <c r="D46" s="441">
        <v>48</v>
      </c>
      <c r="E46" s="441"/>
      <c r="F46" s="441">
        <f t="shared" si="0"/>
        <v>0</v>
      </c>
    </row>
    <row r="47" spans="1:6" s="16" customFormat="1">
      <c r="A47" s="524"/>
      <c r="B47" s="547" t="s">
        <v>44</v>
      </c>
      <c r="C47" s="526" t="s">
        <v>18</v>
      </c>
      <c r="D47" s="441">
        <v>500</v>
      </c>
      <c r="E47" s="441"/>
      <c r="F47" s="441">
        <f t="shared" si="0"/>
        <v>0</v>
      </c>
    </row>
    <row r="48" spans="1:6" s="16" customFormat="1" ht="25.5">
      <c r="A48" s="524"/>
      <c r="B48" s="552" t="s">
        <v>218</v>
      </c>
      <c r="C48" s="526"/>
      <c r="D48" s="441"/>
      <c r="E48" s="441"/>
      <c r="F48" s="441"/>
    </row>
    <row r="49" spans="1:6" s="16" customFormat="1">
      <c r="A49" s="524"/>
      <c r="B49" s="547" t="s">
        <v>43</v>
      </c>
      <c r="C49" s="526" t="s">
        <v>19</v>
      </c>
      <c r="D49" s="441">
        <v>40</v>
      </c>
      <c r="E49" s="441"/>
      <c r="F49" s="441">
        <f>D49*E49</f>
        <v>0</v>
      </c>
    </row>
    <row r="50" spans="1:6" s="16" customFormat="1">
      <c r="A50" s="524"/>
      <c r="B50" s="547" t="s">
        <v>44</v>
      </c>
      <c r="C50" s="526" t="s">
        <v>18</v>
      </c>
      <c r="D50" s="441">
        <v>260</v>
      </c>
      <c r="E50" s="441"/>
      <c r="F50" s="441">
        <f>D50*E50</f>
        <v>0</v>
      </c>
    </row>
    <row r="51" spans="1:6" s="16" customFormat="1">
      <c r="A51" s="524"/>
      <c r="B51" s="552" t="s">
        <v>49</v>
      </c>
      <c r="C51" s="526"/>
      <c r="D51" s="441"/>
      <c r="E51" s="441"/>
      <c r="F51" s="441"/>
    </row>
    <row r="52" spans="1:6" s="16" customFormat="1">
      <c r="A52" s="524"/>
      <c r="B52" s="547" t="s">
        <v>43</v>
      </c>
      <c r="C52" s="526" t="s">
        <v>19</v>
      </c>
      <c r="D52" s="441">
        <v>125</v>
      </c>
      <c r="E52" s="441"/>
      <c r="F52" s="441">
        <f>D52*E52</f>
        <v>0</v>
      </c>
    </row>
    <row r="53" spans="1:6" s="16" customFormat="1">
      <c r="A53" s="528"/>
      <c r="B53" s="548" t="s">
        <v>44</v>
      </c>
      <c r="C53" s="530" t="s">
        <v>18</v>
      </c>
      <c r="D53" s="440">
        <v>1100</v>
      </c>
      <c r="E53" s="440"/>
      <c r="F53" s="440">
        <f>D53*E53</f>
        <v>0</v>
      </c>
    </row>
    <row r="54" spans="1:6" s="16" customFormat="1" ht="25.5">
      <c r="A54" s="521" t="str">
        <f>$A$5&amp;(RIGHT(A41,2)+1)</f>
        <v>A.3.12</v>
      </c>
      <c r="B54" s="553" t="s">
        <v>79</v>
      </c>
      <c r="C54" s="545"/>
      <c r="D54" s="546"/>
      <c r="E54" s="546"/>
      <c r="F54" s="546"/>
    </row>
    <row r="55" spans="1:6" s="16" customFormat="1">
      <c r="A55" s="524"/>
      <c r="B55" s="552" t="s">
        <v>50</v>
      </c>
      <c r="C55" s="526"/>
      <c r="D55" s="441"/>
      <c r="E55" s="441"/>
      <c r="F55" s="441"/>
    </row>
    <row r="56" spans="1:6" s="16" customFormat="1">
      <c r="A56" s="524"/>
      <c r="B56" s="547" t="s">
        <v>43</v>
      </c>
      <c r="C56" s="526" t="s">
        <v>19</v>
      </c>
      <c r="D56" s="441">
        <v>7</v>
      </c>
      <c r="E56" s="441"/>
      <c r="F56" s="441">
        <f>D56*E56</f>
        <v>0</v>
      </c>
    </row>
    <row r="57" spans="1:6" s="16" customFormat="1">
      <c r="A57" s="524"/>
      <c r="B57" s="547" t="s">
        <v>44</v>
      </c>
      <c r="C57" s="526" t="s">
        <v>18</v>
      </c>
      <c r="D57" s="441">
        <v>70</v>
      </c>
      <c r="E57" s="441"/>
      <c r="F57" s="441">
        <f>D57*E57</f>
        <v>0</v>
      </c>
    </row>
    <row r="58" spans="1:6" s="16" customFormat="1">
      <c r="A58" s="524"/>
      <c r="B58" s="552" t="s">
        <v>51</v>
      </c>
      <c r="C58" s="526"/>
      <c r="D58" s="441"/>
      <c r="E58" s="441"/>
      <c r="F58" s="441"/>
    </row>
    <row r="59" spans="1:6" s="16" customFormat="1">
      <c r="A59" s="524"/>
      <c r="B59" s="547" t="s">
        <v>43</v>
      </c>
      <c r="C59" s="526" t="s">
        <v>19</v>
      </c>
      <c r="D59" s="441">
        <f>0.19</f>
        <v>0.19</v>
      </c>
      <c r="E59" s="441"/>
      <c r="F59" s="441">
        <f>D59*E59</f>
        <v>0</v>
      </c>
    </row>
    <row r="60" spans="1:6" s="16" customFormat="1">
      <c r="A60" s="528"/>
      <c r="B60" s="548" t="s">
        <v>44</v>
      </c>
      <c r="C60" s="530" t="s">
        <v>18</v>
      </c>
      <c r="D60" s="440">
        <v>3</v>
      </c>
      <c r="E60" s="440"/>
      <c r="F60" s="440">
        <f>D60*E60</f>
        <v>0</v>
      </c>
    </row>
    <row r="61" spans="1:6" s="16" customFormat="1" ht="25.5">
      <c r="A61" s="521" t="str">
        <f>$A$5&amp;(RIGHT(A54,2)+1)</f>
        <v>A.3.13</v>
      </c>
      <c r="B61" s="553" t="s">
        <v>80</v>
      </c>
      <c r="C61" s="545"/>
      <c r="D61" s="546"/>
      <c r="E61" s="546"/>
      <c r="F61" s="546"/>
    </row>
    <row r="62" spans="1:6" s="16" customFormat="1">
      <c r="A62" s="524"/>
      <c r="B62" s="552" t="s">
        <v>52</v>
      </c>
      <c r="C62" s="526"/>
      <c r="D62" s="441"/>
      <c r="E62" s="441"/>
      <c r="F62" s="441"/>
    </row>
    <row r="63" spans="1:6" s="16" customFormat="1">
      <c r="A63" s="524"/>
      <c r="B63" s="547" t="s">
        <v>43</v>
      </c>
      <c r="C63" s="526" t="s">
        <v>19</v>
      </c>
      <c r="D63" s="441">
        <v>15</v>
      </c>
      <c r="E63" s="441"/>
      <c r="F63" s="441">
        <f>D63*E63</f>
        <v>0</v>
      </c>
    </row>
    <row r="64" spans="1:6" s="16" customFormat="1">
      <c r="A64" s="524"/>
      <c r="B64" s="547" t="s">
        <v>44</v>
      </c>
      <c r="C64" s="526" t="s">
        <v>18</v>
      </c>
      <c r="D64" s="441">
        <v>95</v>
      </c>
      <c r="E64" s="441"/>
      <c r="F64" s="441">
        <f>D64*E64</f>
        <v>0</v>
      </c>
    </row>
    <row r="65" spans="1:6" s="16" customFormat="1">
      <c r="A65" s="524"/>
      <c r="B65" s="552" t="s">
        <v>266</v>
      </c>
      <c r="C65" s="526"/>
      <c r="D65" s="441"/>
      <c r="E65" s="441"/>
      <c r="F65" s="441"/>
    </row>
    <row r="66" spans="1:6" s="16" customFormat="1">
      <c r="A66" s="524"/>
      <c r="B66" s="547" t="s">
        <v>43</v>
      </c>
      <c r="C66" s="526" t="s">
        <v>19</v>
      </c>
      <c r="D66" s="441">
        <v>1.5</v>
      </c>
      <c r="E66" s="441"/>
      <c r="F66" s="441">
        <f>D66*E66</f>
        <v>0</v>
      </c>
    </row>
    <row r="67" spans="1:6" s="16" customFormat="1">
      <c r="A67" s="524"/>
      <c r="B67" s="547" t="s">
        <v>44</v>
      </c>
      <c r="C67" s="526" t="s">
        <v>18</v>
      </c>
      <c r="D67" s="441">
        <v>16</v>
      </c>
      <c r="E67" s="441"/>
      <c r="F67" s="441">
        <f>D67*E67</f>
        <v>0</v>
      </c>
    </row>
    <row r="68" spans="1:6" s="16" customFormat="1">
      <c r="A68" s="524"/>
      <c r="B68" s="552" t="s">
        <v>267</v>
      </c>
      <c r="C68" s="526"/>
      <c r="D68" s="441"/>
      <c r="E68" s="441"/>
      <c r="F68" s="441"/>
    </row>
    <row r="69" spans="1:6" s="16" customFormat="1">
      <c r="A69" s="524"/>
      <c r="B69" s="547" t="s">
        <v>43</v>
      </c>
      <c r="C69" s="526" t="s">
        <v>19</v>
      </c>
      <c r="D69" s="441">
        <f>0.7</f>
        <v>0.7</v>
      </c>
      <c r="E69" s="441"/>
      <c r="F69" s="441">
        <f>D69*E69</f>
        <v>0</v>
      </c>
    </row>
    <row r="70" spans="1:6" s="16" customFormat="1">
      <c r="A70" s="524"/>
      <c r="B70" s="547" t="s">
        <v>44</v>
      </c>
      <c r="C70" s="526" t="s">
        <v>18</v>
      </c>
      <c r="D70" s="441">
        <v>8</v>
      </c>
      <c r="E70" s="441"/>
      <c r="F70" s="441">
        <f>D70*E70</f>
        <v>0</v>
      </c>
    </row>
    <row r="71" spans="1:6" s="16" customFormat="1">
      <c r="A71" s="524"/>
      <c r="B71" s="552" t="s">
        <v>53</v>
      </c>
      <c r="C71" s="526"/>
      <c r="D71" s="441"/>
      <c r="E71" s="441"/>
      <c r="F71" s="441"/>
    </row>
    <row r="72" spans="1:6" s="16" customFormat="1">
      <c r="A72" s="524"/>
      <c r="B72" s="547" t="s">
        <v>43</v>
      </c>
      <c r="C72" s="526" t="s">
        <v>19</v>
      </c>
      <c r="D72" s="441">
        <v>5.9</v>
      </c>
      <c r="E72" s="441"/>
      <c r="F72" s="441">
        <f>D72*E72</f>
        <v>0</v>
      </c>
    </row>
    <row r="73" spans="1:6" s="16" customFormat="1">
      <c r="A73" s="524"/>
      <c r="B73" s="547" t="s">
        <v>44</v>
      </c>
      <c r="C73" s="526" t="s">
        <v>18</v>
      </c>
      <c r="D73" s="441">
        <v>65</v>
      </c>
      <c r="E73" s="441"/>
      <c r="F73" s="441">
        <f>D73*E73</f>
        <v>0</v>
      </c>
    </row>
    <row r="74" spans="1:6" s="16" customFormat="1">
      <c r="A74" s="524"/>
      <c r="B74" s="552" t="s">
        <v>54</v>
      </c>
      <c r="C74" s="526"/>
      <c r="D74" s="441"/>
      <c r="E74" s="441"/>
      <c r="F74" s="441"/>
    </row>
    <row r="75" spans="1:6" s="16" customFormat="1">
      <c r="A75" s="524"/>
      <c r="B75" s="547" t="s">
        <v>43</v>
      </c>
      <c r="C75" s="526" t="s">
        <v>19</v>
      </c>
      <c r="D75" s="441">
        <v>1.95</v>
      </c>
      <c r="E75" s="441"/>
      <c r="F75" s="441">
        <f>D75*E75</f>
        <v>0</v>
      </c>
    </row>
    <row r="76" spans="1:6" s="16" customFormat="1">
      <c r="A76" s="524"/>
      <c r="B76" s="547" t="s">
        <v>44</v>
      </c>
      <c r="C76" s="526" t="s">
        <v>18</v>
      </c>
      <c r="D76" s="441">
        <v>28</v>
      </c>
      <c r="E76" s="441"/>
      <c r="F76" s="441">
        <f>D76*E76</f>
        <v>0</v>
      </c>
    </row>
    <row r="77" spans="1:6" s="16" customFormat="1">
      <c r="A77" s="524"/>
      <c r="B77" s="552" t="s">
        <v>55</v>
      </c>
      <c r="C77" s="526"/>
      <c r="D77" s="441"/>
      <c r="E77" s="441"/>
      <c r="F77" s="441"/>
    </row>
    <row r="78" spans="1:6" s="16" customFormat="1">
      <c r="A78" s="524"/>
      <c r="B78" s="547" t="s">
        <v>43</v>
      </c>
      <c r="C78" s="526" t="s">
        <v>19</v>
      </c>
      <c r="D78" s="441">
        <v>3</v>
      </c>
      <c r="E78" s="441"/>
      <c r="F78" s="441">
        <f>D78*E78</f>
        <v>0</v>
      </c>
    </row>
    <row r="79" spans="1:6" s="16" customFormat="1">
      <c r="A79" s="524"/>
      <c r="B79" s="547" t="s">
        <v>44</v>
      </c>
      <c r="C79" s="526" t="s">
        <v>18</v>
      </c>
      <c r="D79" s="441">
        <v>41</v>
      </c>
      <c r="E79" s="441"/>
      <c r="F79" s="441">
        <f>D79*E79</f>
        <v>0</v>
      </c>
    </row>
    <row r="80" spans="1:6" s="16" customFormat="1">
      <c r="A80" s="524"/>
      <c r="B80" s="552" t="s">
        <v>56</v>
      </c>
      <c r="C80" s="526"/>
      <c r="D80" s="441"/>
      <c r="E80" s="441"/>
      <c r="F80" s="441"/>
    </row>
    <row r="81" spans="1:6" s="16" customFormat="1">
      <c r="A81" s="524"/>
      <c r="B81" s="547" t="s">
        <v>43</v>
      </c>
      <c r="C81" s="526" t="s">
        <v>19</v>
      </c>
      <c r="D81" s="441">
        <v>3.6</v>
      </c>
      <c r="E81" s="441"/>
      <c r="F81" s="441">
        <f>D81*E81</f>
        <v>0</v>
      </c>
    </row>
    <row r="82" spans="1:6" s="16" customFormat="1">
      <c r="A82" s="524"/>
      <c r="B82" s="547" t="s">
        <v>44</v>
      </c>
      <c r="C82" s="526" t="s">
        <v>18</v>
      </c>
      <c r="D82" s="441">
        <v>31</v>
      </c>
      <c r="E82" s="441"/>
      <c r="F82" s="441">
        <f>D82*E82</f>
        <v>0</v>
      </c>
    </row>
    <row r="83" spans="1:6" s="16" customFormat="1">
      <c r="A83" s="524"/>
      <c r="B83" s="552" t="s">
        <v>57</v>
      </c>
      <c r="C83" s="526"/>
      <c r="D83" s="441"/>
      <c r="E83" s="441"/>
      <c r="F83" s="441"/>
    </row>
    <row r="84" spans="1:6" s="16" customFormat="1">
      <c r="A84" s="524"/>
      <c r="B84" s="547" t="s">
        <v>43</v>
      </c>
      <c r="C84" s="526" t="s">
        <v>19</v>
      </c>
      <c r="D84" s="441">
        <f>1.7</f>
        <v>1.7</v>
      </c>
      <c r="E84" s="441"/>
      <c r="F84" s="441">
        <f t="shared" ref="F84:F89" si="1">D84*E84</f>
        <v>0</v>
      </c>
    </row>
    <row r="85" spans="1:6" s="16" customFormat="1">
      <c r="A85" s="524"/>
      <c r="B85" s="547" t="s">
        <v>44</v>
      </c>
      <c r="C85" s="526" t="s">
        <v>18</v>
      </c>
      <c r="D85" s="441">
        <v>19</v>
      </c>
      <c r="E85" s="441"/>
      <c r="F85" s="441">
        <f t="shared" si="1"/>
        <v>0</v>
      </c>
    </row>
    <row r="86" spans="1:6" s="16" customFormat="1" ht="25.5">
      <c r="A86" s="554"/>
      <c r="B86" s="551" t="s">
        <v>81</v>
      </c>
      <c r="C86" s="526"/>
      <c r="D86" s="441"/>
      <c r="E86" s="441"/>
      <c r="F86" s="441"/>
    </row>
    <row r="87" spans="1:6" s="16" customFormat="1">
      <c r="A87" s="524"/>
      <c r="B87" s="552" t="s">
        <v>59</v>
      </c>
      <c r="C87" s="526"/>
      <c r="D87" s="441"/>
      <c r="E87" s="441"/>
      <c r="F87" s="441"/>
    </row>
    <row r="88" spans="1:6" s="16" customFormat="1">
      <c r="A88" s="524"/>
      <c r="B88" s="547" t="s">
        <v>43</v>
      </c>
      <c r="C88" s="526" t="s">
        <v>19</v>
      </c>
      <c r="D88" s="441">
        <f>12.5</f>
        <v>12.5</v>
      </c>
      <c r="E88" s="441"/>
      <c r="F88" s="441">
        <f t="shared" si="1"/>
        <v>0</v>
      </c>
    </row>
    <row r="89" spans="1:6" s="16" customFormat="1">
      <c r="A89" s="524"/>
      <c r="B89" s="547" t="s">
        <v>44</v>
      </c>
      <c r="C89" s="526" t="s">
        <v>18</v>
      </c>
      <c r="D89" s="441">
        <v>175</v>
      </c>
      <c r="E89" s="441"/>
      <c r="F89" s="441">
        <f t="shared" si="1"/>
        <v>0</v>
      </c>
    </row>
    <row r="90" spans="1:6" s="16" customFormat="1">
      <c r="A90" s="524"/>
      <c r="B90" s="552" t="s">
        <v>60</v>
      </c>
      <c r="C90" s="526"/>
      <c r="D90" s="441"/>
      <c r="E90" s="441"/>
      <c r="F90" s="441"/>
    </row>
    <row r="91" spans="1:6" s="16" customFormat="1">
      <c r="A91" s="524"/>
      <c r="B91" s="547" t="s">
        <v>43</v>
      </c>
      <c r="C91" s="526" t="s">
        <v>19</v>
      </c>
      <c r="D91" s="441">
        <v>2.2000000000000002</v>
      </c>
      <c r="E91" s="441"/>
      <c r="F91" s="441">
        <f>D91*E91</f>
        <v>0</v>
      </c>
    </row>
    <row r="92" spans="1:6" s="16" customFormat="1">
      <c r="A92" s="528"/>
      <c r="B92" s="548" t="s">
        <v>44</v>
      </c>
      <c r="C92" s="530" t="s">
        <v>18</v>
      </c>
      <c r="D92" s="440">
        <v>19</v>
      </c>
      <c r="E92" s="440"/>
      <c r="F92" s="440">
        <f>D92*E92</f>
        <v>0</v>
      </c>
    </row>
    <row r="93" spans="1:6" s="16" customFormat="1" ht="38.25">
      <c r="A93" s="521" t="str">
        <f>$A$5&amp;(RIGHT(A61,2)+1)</f>
        <v>A.3.14</v>
      </c>
      <c r="B93" s="544" t="s">
        <v>158</v>
      </c>
      <c r="C93" s="545"/>
      <c r="D93" s="546"/>
      <c r="E93" s="546"/>
      <c r="F93" s="546"/>
    </row>
    <row r="94" spans="1:6" s="16" customFormat="1">
      <c r="A94" s="524"/>
      <c r="B94" s="547" t="s">
        <v>43</v>
      </c>
      <c r="C94" s="526" t="s">
        <v>19</v>
      </c>
      <c r="D94" s="441">
        <v>2.5</v>
      </c>
      <c r="E94" s="441"/>
      <c r="F94" s="441">
        <f>D94*E94</f>
        <v>0</v>
      </c>
    </row>
    <row r="95" spans="1:6" s="16" customFormat="1">
      <c r="A95" s="528"/>
      <c r="B95" s="548" t="s">
        <v>44</v>
      </c>
      <c r="C95" s="530" t="s">
        <v>18</v>
      </c>
      <c r="D95" s="440">
        <v>8.9</v>
      </c>
      <c r="E95" s="440"/>
      <c r="F95" s="440">
        <f>D95*E95</f>
        <v>0</v>
      </c>
    </row>
    <row r="96" spans="1:6" s="470" customFormat="1" ht="51" customHeight="1">
      <c r="A96" s="517" t="str">
        <f>$A$5&amp;(RIGHT(A93,2)+1)</f>
        <v>A.3.15</v>
      </c>
      <c r="B96" s="555" t="s">
        <v>1996</v>
      </c>
      <c r="C96" s="519" t="s">
        <v>114</v>
      </c>
      <c r="D96" s="520">
        <v>10</v>
      </c>
      <c r="E96" s="520"/>
      <c r="F96" s="520">
        <f>D96*E96</f>
        <v>0</v>
      </c>
    </row>
    <row r="97" spans="1:6" s="16" customFormat="1">
      <c r="A97" s="532"/>
      <c r="B97" s="533" t="s">
        <v>183</v>
      </c>
      <c r="C97" s="534"/>
      <c r="D97" s="535"/>
      <c r="E97" s="536"/>
      <c r="F97" s="537">
        <f>SUM(F9:F96)</f>
        <v>0</v>
      </c>
    </row>
  </sheetData>
  <mergeCells count="1">
    <mergeCell ref="B7:F7"/>
  </mergeCells>
  <pageMargins left="0.70866141732283472" right="0.70866141732283472" top="0.74803149606299213" bottom="0.74803149606299213" header="0.31496062992125984" footer="0.31496062992125984"/>
  <pageSetup paperSize="9" scale="85" firstPageNumber="27" orientation="portrait" r:id="rId1"/>
  <headerFooter>
    <oddHeader>&amp;LProjekt: VATROGASNI DOM ŠKRLJEVO
Troškovnik Građevinsko obrtničkih radova</oddHeader>
    <oddFooter>&amp;LZagreb, listopad 2018.&amp;R&amp;P od &amp;N</oddFooter>
  </headerFooter>
  <rowBreaks count="2" manualBreakCount="2">
    <brk id="27" max="5" man="1"/>
    <brk id="60"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tint="0.39997558519241921"/>
  </sheetPr>
  <dimension ref="A1:AMA12"/>
  <sheetViews>
    <sheetView view="pageBreakPreview" zoomScaleNormal="100" zoomScaleSheetLayoutView="100" workbookViewId="0">
      <selection activeCell="F10" sqref="F10"/>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5" width="9.140625" style="16" customWidth="1"/>
    <col min="1016" max="16384" width="7.42578125" style="5"/>
  </cols>
  <sheetData>
    <row r="1" spans="1:7" ht="25.5">
      <c r="A1" s="500" t="s">
        <v>12</v>
      </c>
      <c r="B1" s="501" t="s">
        <v>13</v>
      </c>
      <c r="C1" s="502" t="s">
        <v>317</v>
      </c>
      <c r="D1" s="503" t="s">
        <v>14</v>
      </c>
      <c r="E1" s="503" t="s">
        <v>319</v>
      </c>
      <c r="F1" s="503" t="s">
        <v>318</v>
      </c>
    </row>
    <row r="2" spans="1:7">
      <c r="A2" s="504"/>
      <c r="B2" s="505"/>
      <c r="C2" s="506"/>
      <c r="D2" s="507"/>
      <c r="E2" s="507"/>
      <c r="F2" s="507"/>
    </row>
    <row r="3" spans="1:7" s="16" customFormat="1">
      <c r="A3" s="508" t="s">
        <v>27</v>
      </c>
      <c r="B3" s="509" t="s">
        <v>17</v>
      </c>
      <c r="C3" s="510"/>
      <c r="D3" s="511"/>
      <c r="E3" s="511"/>
      <c r="F3" s="511"/>
      <c r="G3" s="54"/>
    </row>
    <row r="4" spans="1:7" s="16" customFormat="1">
      <c r="A4" s="508"/>
      <c r="B4" s="509"/>
      <c r="C4" s="510"/>
      <c r="D4" s="511"/>
      <c r="E4" s="511"/>
      <c r="F4" s="511"/>
      <c r="G4" s="54"/>
    </row>
    <row r="5" spans="1:7" s="16" customFormat="1">
      <c r="A5" s="508" t="s">
        <v>168</v>
      </c>
      <c r="B5" s="509" t="s">
        <v>21</v>
      </c>
      <c r="C5" s="510"/>
      <c r="D5" s="511"/>
      <c r="E5" s="511"/>
      <c r="F5" s="511"/>
    </row>
    <row r="6" spans="1:7" s="16" customFormat="1">
      <c r="A6" s="508"/>
      <c r="B6" s="509"/>
      <c r="C6" s="510"/>
      <c r="D6" s="511"/>
      <c r="E6" s="511"/>
      <c r="F6" s="511"/>
    </row>
    <row r="7" spans="1:7" s="16" customFormat="1">
      <c r="A7" s="508"/>
      <c r="B7" s="1239" t="s">
        <v>22</v>
      </c>
      <c r="C7" s="1239"/>
      <c r="D7" s="1239"/>
      <c r="E7" s="1239"/>
      <c r="F7" s="1239"/>
    </row>
    <row r="8" spans="1:7" s="16" customFormat="1">
      <c r="A8" s="513"/>
      <c r="B8" s="540"/>
      <c r="C8" s="541"/>
      <c r="D8" s="542"/>
      <c r="E8" s="542"/>
      <c r="F8" s="542"/>
    </row>
    <row r="9" spans="1:7" s="470" customFormat="1" ht="63.75">
      <c r="A9" s="517" t="str">
        <f>$A$5&amp;1</f>
        <v>A.4.1</v>
      </c>
      <c r="B9" s="518" t="s">
        <v>159</v>
      </c>
      <c r="C9" s="519" t="s">
        <v>132</v>
      </c>
      <c r="D9" s="520">
        <v>90000</v>
      </c>
      <c r="E9" s="520"/>
      <c r="F9" s="520">
        <f>D9*E9</f>
        <v>0</v>
      </c>
    </row>
    <row r="10" spans="1:7" s="16" customFormat="1">
      <c r="A10" s="532"/>
      <c r="B10" s="533" t="s">
        <v>183</v>
      </c>
      <c r="C10" s="534"/>
      <c r="D10" s="535"/>
      <c r="E10" s="536"/>
      <c r="F10" s="556">
        <f>SUM(F9:F9)</f>
        <v>0</v>
      </c>
    </row>
    <row r="11" spans="1:7">
      <c r="A11" s="512"/>
      <c r="B11" s="538"/>
      <c r="C11" s="538"/>
      <c r="D11" s="539"/>
      <c r="E11" s="539"/>
      <c r="F11" s="539"/>
    </row>
    <row r="12" spans="1:7">
      <c r="A12" s="512"/>
      <c r="B12" s="538"/>
      <c r="C12" s="538"/>
      <c r="D12" s="539"/>
      <c r="E12" s="539"/>
      <c r="F12" s="539"/>
    </row>
  </sheetData>
  <mergeCells count="1">
    <mergeCell ref="B7:F7"/>
  </mergeCells>
  <pageMargins left="0.70866141732283472" right="0.70866141732283472" top="0.74803149606299213" bottom="0.74803149606299213" header="0.31496062992125984" footer="0.31496062992125984"/>
  <pageSetup paperSize="9" scale="95" firstPageNumber="30" orientation="portrait" r:id="rId1"/>
  <headerFooter>
    <oddHeader>&amp;LProjekt: VATROGASNI DOM ŠKRLJEVO
Troškovnik Građevinsko obrtničkih radova</oddHeader>
    <oddFooter>&amp;LZagreb, listopad 2018.&amp;R&amp;P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tabColor theme="4" tint="0.39997558519241921"/>
  </sheetPr>
  <dimension ref="A1:AMA21"/>
  <sheetViews>
    <sheetView view="pageBreakPreview" topLeftCell="A13" zoomScaleNormal="85" zoomScaleSheetLayoutView="100" workbookViewId="0">
      <selection activeCell="F21" sqref="F21"/>
    </sheetView>
  </sheetViews>
  <sheetFormatPr defaultColWidth="7.42578125" defaultRowHeight="12.75"/>
  <cols>
    <col min="1" max="1" width="5.7109375" style="512" customWidth="1"/>
    <col min="2" max="2" width="52.140625" style="538" customWidth="1"/>
    <col min="3" max="3" width="6.85546875" style="538" bestFit="1" customWidth="1"/>
    <col min="4" max="4" width="7.85546875" style="539" customWidth="1"/>
    <col min="5" max="5" width="9.140625" style="539" customWidth="1"/>
    <col min="6" max="6" width="11.28515625" style="539" customWidth="1"/>
    <col min="7" max="1015" width="9.140625" style="16" customWidth="1"/>
    <col min="1016" max="16384" width="7.42578125" style="5"/>
  </cols>
  <sheetData>
    <row r="1" spans="1:1015" ht="25.5">
      <c r="A1" s="500" t="s">
        <v>12</v>
      </c>
      <c r="B1" s="501" t="s">
        <v>13</v>
      </c>
      <c r="C1" s="502" t="s">
        <v>317</v>
      </c>
      <c r="D1" s="503" t="s">
        <v>14</v>
      </c>
      <c r="E1" s="503" t="s">
        <v>319</v>
      </c>
      <c r="F1" s="503" t="s">
        <v>318</v>
      </c>
    </row>
    <row r="2" spans="1:1015">
      <c r="A2" s="504"/>
      <c r="B2" s="505"/>
      <c r="C2" s="506"/>
      <c r="D2" s="507"/>
      <c r="E2" s="507"/>
      <c r="F2" s="507"/>
      <c r="ALX2" s="5"/>
      <c r="ALY2" s="5"/>
      <c r="ALZ2" s="5"/>
      <c r="AMA2" s="5"/>
    </row>
    <row r="3" spans="1:1015" s="16" customFormat="1">
      <c r="A3" s="508" t="s">
        <v>27</v>
      </c>
      <c r="B3" s="509" t="s">
        <v>17</v>
      </c>
      <c r="C3" s="510"/>
      <c r="D3" s="511"/>
      <c r="E3" s="511"/>
      <c r="F3" s="511"/>
    </row>
    <row r="4" spans="1:1015" s="16" customFormat="1">
      <c r="A4" s="508"/>
      <c r="B4" s="509"/>
      <c r="C4" s="510"/>
      <c r="D4" s="511"/>
      <c r="E4" s="511"/>
      <c r="F4" s="511"/>
    </row>
    <row r="5" spans="1:1015" s="16" customFormat="1">
      <c r="A5" s="508" t="s">
        <v>171</v>
      </c>
      <c r="B5" s="509" t="s">
        <v>23</v>
      </c>
      <c r="C5" s="510"/>
      <c r="D5" s="511"/>
      <c r="E5" s="511"/>
      <c r="F5" s="511"/>
    </row>
    <row r="6" spans="1:1015" s="16" customFormat="1">
      <c r="A6" s="508"/>
      <c r="B6" s="509"/>
      <c r="C6" s="510"/>
      <c r="D6" s="511"/>
      <c r="E6" s="511"/>
      <c r="F6" s="511"/>
    </row>
    <row r="7" spans="1:1015" s="16" customFormat="1" ht="32.25" customHeight="1">
      <c r="A7" s="508"/>
      <c r="B7" s="1237" t="s">
        <v>24</v>
      </c>
      <c r="C7" s="1237"/>
      <c r="D7" s="1237"/>
      <c r="E7" s="1237"/>
      <c r="F7" s="1237"/>
    </row>
    <row r="8" spans="1:1015" s="16" customFormat="1" ht="35.25" customHeight="1">
      <c r="A8" s="512"/>
      <c r="B8" s="1237" t="s">
        <v>25</v>
      </c>
      <c r="C8" s="1237"/>
      <c r="D8" s="1237"/>
      <c r="E8" s="1237"/>
      <c r="F8" s="1237"/>
    </row>
    <row r="9" spans="1:1015" s="16" customFormat="1" ht="40.5" customHeight="1">
      <c r="A9" s="512"/>
      <c r="B9" s="1237" t="s">
        <v>26</v>
      </c>
      <c r="C9" s="1237"/>
      <c r="D9" s="1237"/>
      <c r="E9" s="1237"/>
      <c r="F9" s="1237"/>
    </row>
    <row r="10" spans="1:1015" s="16" customFormat="1" ht="30" customHeight="1">
      <c r="A10" s="512"/>
      <c r="B10" s="1237" t="s">
        <v>207</v>
      </c>
      <c r="C10" s="1237"/>
      <c r="D10" s="1237"/>
      <c r="E10" s="1237"/>
      <c r="F10" s="1237"/>
    </row>
    <row r="11" spans="1:1015" s="16" customFormat="1">
      <c r="A11" s="512"/>
      <c r="B11" s="557"/>
      <c r="C11" s="558"/>
      <c r="D11" s="559"/>
      <c r="E11" s="559"/>
      <c r="F11" s="559"/>
    </row>
    <row r="12" spans="1:1015" s="470" customFormat="1" ht="42" customHeight="1">
      <c r="A12" s="517" t="str">
        <f>$A$5&amp;1</f>
        <v>A.5.1</v>
      </c>
      <c r="B12" s="518" t="s">
        <v>141</v>
      </c>
      <c r="C12" s="519" t="s">
        <v>19</v>
      </c>
      <c r="D12" s="520">
        <v>42</v>
      </c>
      <c r="E12" s="520"/>
      <c r="F12" s="520">
        <f t="shared" ref="F12:F20" si="0">D12*E12</f>
        <v>0</v>
      </c>
    </row>
    <row r="13" spans="1:1015" s="16" customFormat="1" ht="69" customHeight="1">
      <c r="A13" s="517" t="str">
        <f>$A$5&amp;(RIGHT(A12,1)+1)</f>
        <v>A.5.2</v>
      </c>
      <c r="B13" s="518" t="s">
        <v>268</v>
      </c>
      <c r="C13" s="519" t="s">
        <v>68</v>
      </c>
      <c r="D13" s="520">
        <v>6</v>
      </c>
      <c r="E13" s="520"/>
      <c r="F13" s="520">
        <f t="shared" si="0"/>
        <v>0</v>
      </c>
    </row>
    <row r="14" spans="1:1015" s="16" customFormat="1" ht="111" customHeight="1">
      <c r="A14" s="517" t="str">
        <f>$A$5&amp;(RIGHT(A13,1)+1)</f>
        <v>A.5.3</v>
      </c>
      <c r="B14" s="518" t="s">
        <v>206</v>
      </c>
      <c r="C14" s="519" t="s">
        <v>18</v>
      </c>
      <c r="D14" s="520">
        <v>450</v>
      </c>
      <c r="E14" s="520"/>
      <c r="F14" s="520">
        <f t="shared" si="0"/>
        <v>0</v>
      </c>
    </row>
    <row r="15" spans="1:1015" s="16" customFormat="1" ht="130.5" customHeight="1">
      <c r="A15" s="517" t="str">
        <f t="shared" ref="A15:A20" si="1">$A$5&amp;(RIGHT(A14,1)+1)</f>
        <v>A.5.4</v>
      </c>
      <c r="B15" s="518" t="s">
        <v>65</v>
      </c>
      <c r="C15" s="519" t="s">
        <v>18</v>
      </c>
      <c r="D15" s="520">
        <v>380</v>
      </c>
      <c r="E15" s="520"/>
      <c r="F15" s="520">
        <f t="shared" si="0"/>
        <v>0</v>
      </c>
    </row>
    <row r="16" spans="1:1015" s="470" customFormat="1" ht="66" customHeight="1">
      <c r="A16" s="517" t="str">
        <f t="shared" si="1"/>
        <v>A.5.5</v>
      </c>
      <c r="B16" s="518" t="s">
        <v>142</v>
      </c>
      <c r="C16" s="519" t="s">
        <v>18</v>
      </c>
      <c r="D16" s="520">
        <v>380</v>
      </c>
      <c r="E16" s="520"/>
      <c r="F16" s="520">
        <f t="shared" si="0"/>
        <v>0</v>
      </c>
    </row>
    <row r="17" spans="1:6" s="16" customFormat="1" ht="41.25" customHeight="1">
      <c r="A17" s="517" t="str">
        <f t="shared" si="1"/>
        <v>A.5.6</v>
      </c>
      <c r="B17" s="518" t="s">
        <v>156</v>
      </c>
      <c r="C17" s="519" t="s">
        <v>18</v>
      </c>
      <c r="D17" s="520">
        <v>380</v>
      </c>
      <c r="E17" s="520"/>
      <c r="F17" s="520">
        <f t="shared" si="0"/>
        <v>0</v>
      </c>
    </row>
    <row r="18" spans="1:6" s="16" customFormat="1" ht="44.25" customHeight="1">
      <c r="A18" s="517" t="str">
        <f t="shared" si="1"/>
        <v>A.5.7</v>
      </c>
      <c r="B18" s="560" t="s">
        <v>157</v>
      </c>
      <c r="C18" s="519" t="s">
        <v>155</v>
      </c>
      <c r="D18" s="520">
        <v>28</v>
      </c>
      <c r="E18" s="520"/>
      <c r="F18" s="520">
        <f t="shared" si="0"/>
        <v>0</v>
      </c>
    </row>
    <row r="19" spans="1:6" s="470" customFormat="1" ht="41.25" customHeight="1">
      <c r="A19" s="517" t="str">
        <f t="shared" si="1"/>
        <v>A.5.8</v>
      </c>
      <c r="B19" s="560" t="s">
        <v>269</v>
      </c>
      <c r="C19" s="519" t="s">
        <v>114</v>
      </c>
      <c r="D19" s="520">
        <v>6</v>
      </c>
      <c r="E19" s="520"/>
      <c r="F19" s="520">
        <f t="shared" si="0"/>
        <v>0</v>
      </c>
    </row>
    <row r="20" spans="1:6" s="470" customFormat="1" ht="45" customHeight="1">
      <c r="A20" s="517" t="str">
        <f t="shared" si="1"/>
        <v>A.5.9</v>
      </c>
      <c r="B20" s="560" t="s">
        <v>2007</v>
      </c>
      <c r="C20" s="519" t="s">
        <v>18</v>
      </c>
      <c r="D20" s="520">
        <v>910</v>
      </c>
      <c r="E20" s="520"/>
      <c r="F20" s="520">
        <f t="shared" si="0"/>
        <v>0</v>
      </c>
    </row>
    <row r="21" spans="1:6" s="16" customFormat="1">
      <c r="A21" s="532"/>
      <c r="B21" s="533" t="s">
        <v>183</v>
      </c>
      <c r="C21" s="534"/>
      <c r="D21" s="535"/>
      <c r="E21" s="536"/>
      <c r="F21" s="537">
        <f>SUM(F12:F20)</f>
        <v>0</v>
      </c>
    </row>
  </sheetData>
  <mergeCells count="4">
    <mergeCell ref="B7:F7"/>
    <mergeCell ref="B8:F8"/>
    <mergeCell ref="B9:F9"/>
    <mergeCell ref="B10:F10"/>
  </mergeCells>
  <pageMargins left="0.70866141732283472" right="0.70866141732283472" top="0.74803149606299213" bottom="0.74803149606299213" header="0.31496062992125984" footer="0.31496062992125984"/>
  <pageSetup paperSize="9" scale="95" firstPageNumber="31" orientation="portrait" r:id="rId1"/>
  <headerFooter>
    <oddHeader>&amp;LProjekt: VATROGASNI DOM ŠKRLJEVO
Troškovnik Građevinsko obrtničkih radova</oddHeader>
    <oddFooter>&amp;LZagreb, listopad 2018.&amp;R&amp;P od &amp;N</oddFooter>
  </headerFooter>
  <rowBreaks count="1" manualBreakCount="1">
    <brk id="1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39997558519241921"/>
  </sheetPr>
  <dimension ref="A1:AME14"/>
  <sheetViews>
    <sheetView view="pageBreakPreview" zoomScaleNormal="100" zoomScaleSheetLayoutView="100" workbookViewId="0">
      <selection activeCell="F14" sqref="F14"/>
    </sheetView>
  </sheetViews>
  <sheetFormatPr defaultColWidth="7.42578125" defaultRowHeight="12.75"/>
  <cols>
    <col min="1" max="1" width="5.7109375" style="23" customWidth="1"/>
    <col min="2" max="2" width="52.140625" style="16" customWidth="1"/>
    <col min="3" max="3" width="6.85546875" style="16" bestFit="1" customWidth="1"/>
    <col min="4" max="4" width="7.85546875" style="64" customWidth="1"/>
    <col min="5" max="5" width="9.140625" style="64" customWidth="1"/>
    <col min="6" max="6" width="11.28515625" style="64" customWidth="1"/>
    <col min="7" max="1019" width="9.140625" style="16" customWidth="1"/>
    <col min="1020" max="16384" width="7.42578125" style="5"/>
  </cols>
  <sheetData>
    <row r="1" spans="1:1019" ht="25.5">
      <c r="A1" s="74" t="s">
        <v>12</v>
      </c>
      <c r="B1" s="75" t="s">
        <v>13</v>
      </c>
      <c r="C1" s="58" t="s">
        <v>317</v>
      </c>
      <c r="D1" s="450" t="s">
        <v>14</v>
      </c>
      <c r="E1" s="450" t="s">
        <v>319</v>
      </c>
      <c r="F1" s="450" t="s">
        <v>318</v>
      </c>
    </row>
    <row r="2" spans="1:1019">
      <c r="A2" s="17"/>
      <c r="B2" s="18"/>
      <c r="C2" s="19"/>
      <c r="D2" s="451"/>
      <c r="E2" s="451"/>
      <c r="F2" s="451"/>
      <c r="AMB2" s="5"/>
      <c r="AMC2" s="5"/>
      <c r="AMD2" s="5"/>
      <c r="AME2" s="5"/>
    </row>
    <row r="3" spans="1:1019" s="16" customFormat="1">
      <c r="A3" s="561" t="s">
        <v>27</v>
      </c>
      <c r="B3" s="562" t="s">
        <v>17</v>
      </c>
      <c r="C3" s="563"/>
      <c r="D3" s="448"/>
      <c r="E3" s="448"/>
      <c r="F3" s="448"/>
    </row>
    <row r="4" spans="1:1019" s="16" customFormat="1">
      <c r="A4" s="561"/>
      <c r="B4" s="562"/>
      <c r="C4" s="563"/>
      <c r="D4" s="448"/>
      <c r="E4" s="448"/>
      <c r="F4" s="448"/>
    </row>
    <row r="5" spans="1:1019">
      <c r="A5" s="561" t="s">
        <v>205</v>
      </c>
      <c r="B5" s="562" t="s">
        <v>34</v>
      </c>
      <c r="C5" s="563"/>
      <c r="D5" s="448"/>
      <c r="E5" s="448"/>
      <c r="F5" s="448"/>
    </row>
    <row r="6" spans="1:1019">
      <c r="A6" s="561"/>
      <c r="B6" s="562"/>
      <c r="C6" s="563"/>
      <c r="D6" s="448"/>
      <c r="E6" s="448"/>
      <c r="F6" s="448"/>
    </row>
    <row r="7" spans="1:1019" ht="78.75" customHeight="1">
      <c r="A7" s="561"/>
      <c r="B7" s="1236" t="s">
        <v>335</v>
      </c>
      <c r="C7" s="1236"/>
      <c r="D7" s="1236"/>
      <c r="E7" s="1236"/>
      <c r="F7" s="1236"/>
    </row>
    <row r="8" spans="1:1019">
      <c r="A8" s="564"/>
      <c r="B8" s="562"/>
      <c r="C8" s="565"/>
      <c r="D8" s="566"/>
      <c r="E8" s="566"/>
      <c r="F8" s="566"/>
    </row>
    <row r="9" spans="1:1019" ht="67.5" customHeight="1">
      <c r="A9" s="33" t="str">
        <f>$A$5&amp;1</f>
        <v>A.6.1</v>
      </c>
      <c r="B9" s="46" t="s">
        <v>320</v>
      </c>
      <c r="C9" s="40"/>
      <c r="D9" s="453"/>
      <c r="E9" s="453"/>
      <c r="F9" s="453"/>
    </row>
    <row r="10" spans="1:1019" s="469" customFormat="1">
      <c r="A10" s="524"/>
      <c r="B10" s="552" t="s">
        <v>169</v>
      </c>
      <c r="C10" s="526"/>
      <c r="D10" s="441"/>
      <c r="E10" s="441"/>
      <c r="F10" s="44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0"/>
      <c r="DV10" s="470"/>
      <c r="DW10" s="470"/>
      <c r="DX10" s="470"/>
      <c r="DY10" s="470"/>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0"/>
      <c r="GD10" s="470"/>
      <c r="GE10" s="470"/>
      <c r="GF10" s="470"/>
      <c r="GG10" s="470"/>
      <c r="GH10" s="470"/>
      <c r="GI10" s="470"/>
      <c r="GJ10" s="470"/>
      <c r="GK10" s="470"/>
      <c r="GL10" s="470"/>
      <c r="GM10" s="470"/>
      <c r="GN10" s="470"/>
      <c r="GO10" s="470"/>
      <c r="GP10" s="470"/>
      <c r="GQ10" s="470"/>
      <c r="GR10" s="470"/>
      <c r="GS10" s="470"/>
      <c r="GT10" s="470"/>
      <c r="GU10" s="470"/>
      <c r="GV10" s="470"/>
      <c r="GW10" s="470"/>
      <c r="GX10" s="470"/>
      <c r="GY10" s="470"/>
      <c r="GZ10" s="470"/>
      <c r="HA10" s="470"/>
      <c r="HB10" s="470"/>
      <c r="HC10" s="470"/>
      <c r="HD10" s="470"/>
      <c r="HE10" s="470"/>
      <c r="HF10" s="470"/>
      <c r="HG10" s="470"/>
      <c r="HH10" s="470"/>
      <c r="HI10" s="470"/>
      <c r="HJ10" s="470"/>
      <c r="HK10" s="470"/>
      <c r="HL10" s="470"/>
      <c r="HM10" s="470"/>
      <c r="HN10" s="470"/>
      <c r="HO10" s="470"/>
      <c r="HP10" s="470"/>
      <c r="HQ10" s="470"/>
      <c r="HR10" s="470"/>
      <c r="HS10" s="470"/>
      <c r="HT10" s="470"/>
      <c r="HU10" s="470"/>
      <c r="HV10" s="470"/>
      <c r="HW10" s="470"/>
      <c r="HX10" s="470"/>
      <c r="HY10" s="470"/>
      <c r="HZ10" s="470"/>
      <c r="IA10" s="470"/>
      <c r="IB10" s="470"/>
      <c r="IC10" s="470"/>
      <c r="ID10" s="470"/>
      <c r="IE10" s="470"/>
      <c r="IF10" s="470"/>
      <c r="IG10" s="470"/>
      <c r="IH10" s="470"/>
      <c r="II10" s="470"/>
      <c r="IJ10" s="470"/>
      <c r="IK10" s="470"/>
      <c r="IL10" s="470"/>
      <c r="IM10" s="470"/>
      <c r="IN10" s="470"/>
      <c r="IO10" s="470"/>
      <c r="IP10" s="470"/>
      <c r="IQ10" s="470"/>
      <c r="IR10" s="470"/>
      <c r="IS10" s="470"/>
      <c r="IT10" s="470"/>
      <c r="IU10" s="470"/>
      <c r="IV10" s="470"/>
      <c r="IW10" s="470"/>
      <c r="IX10" s="470"/>
      <c r="IY10" s="470"/>
      <c r="IZ10" s="470"/>
      <c r="JA10" s="470"/>
      <c r="JB10" s="470"/>
      <c r="JC10" s="470"/>
      <c r="JD10" s="470"/>
      <c r="JE10" s="470"/>
      <c r="JF10" s="470"/>
      <c r="JG10" s="470"/>
      <c r="JH10" s="470"/>
      <c r="JI10" s="470"/>
      <c r="JJ10" s="470"/>
      <c r="JK10" s="470"/>
      <c r="JL10" s="470"/>
      <c r="JM10" s="470"/>
      <c r="JN10" s="470"/>
      <c r="JO10" s="470"/>
      <c r="JP10" s="470"/>
      <c r="JQ10" s="470"/>
      <c r="JR10" s="470"/>
      <c r="JS10" s="470"/>
      <c r="JT10" s="470"/>
      <c r="JU10" s="470"/>
      <c r="JV10" s="470"/>
      <c r="JW10" s="470"/>
      <c r="JX10" s="470"/>
      <c r="JY10" s="470"/>
      <c r="JZ10" s="470"/>
      <c r="KA10" s="470"/>
      <c r="KB10" s="470"/>
      <c r="KC10" s="470"/>
      <c r="KD10" s="470"/>
      <c r="KE10" s="470"/>
      <c r="KF10" s="470"/>
      <c r="KG10" s="470"/>
      <c r="KH10" s="470"/>
      <c r="KI10" s="470"/>
      <c r="KJ10" s="470"/>
      <c r="KK10" s="470"/>
      <c r="KL10" s="470"/>
      <c r="KM10" s="470"/>
      <c r="KN10" s="470"/>
      <c r="KO10" s="470"/>
      <c r="KP10" s="470"/>
      <c r="KQ10" s="470"/>
      <c r="KR10" s="470"/>
      <c r="KS10" s="470"/>
      <c r="KT10" s="470"/>
      <c r="KU10" s="470"/>
      <c r="KV10" s="470"/>
      <c r="KW10" s="470"/>
      <c r="KX10" s="470"/>
      <c r="KY10" s="470"/>
      <c r="KZ10" s="470"/>
      <c r="LA10" s="470"/>
      <c r="LB10" s="470"/>
      <c r="LC10" s="470"/>
      <c r="LD10" s="470"/>
      <c r="LE10" s="470"/>
      <c r="LF10" s="470"/>
      <c r="LG10" s="470"/>
      <c r="LH10" s="470"/>
      <c r="LI10" s="470"/>
      <c r="LJ10" s="470"/>
      <c r="LK10" s="470"/>
      <c r="LL10" s="470"/>
      <c r="LM10" s="470"/>
      <c r="LN10" s="470"/>
      <c r="LO10" s="470"/>
      <c r="LP10" s="470"/>
      <c r="LQ10" s="470"/>
      <c r="LR10" s="470"/>
      <c r="LS10" s="470"/>
      <c r="LT10" s="470"/>
      <c r="LU10" s="470"/>
      <c r="LV10" s="470"/>
      <c r="LW10" s="470"/>
      <c r="LX10" s="470"/>
      <c r="LY10" s="470"/>
      <c r="LZ10" s="470"/>
      <c r="MA10" s="470"/>
      <c r="MB10" s="470"/>
      <c r="MC10" s="470"/>
      <c r="MD10" s="470"/>
      <c r="ME10" s="470"/>
      <c r="MF10" s="470"/>
      <c r="MG10" s="470"/>
      <c r="MH10" s="470"/>
      <c r="MI10" s="470"/>
      <c r="MJ10" s="470"/>
      <c r="MK10" s="470"/>
      <c r="ML10" s="470"/>
      <c r="MM10" s="470"/>
      <c r="MN10" s="470"/>
      <c r="MO10" s="470"/>
      <c r="MP10" s="470"/>
      <c r="MQ10" s="470"/>
      <c r="MR10" s="470"/>
      <c r="MS10" s="470"/>
      <c r="MT10" s="470"/>
      <c r="MU10" s="470"/>
      <c r="MV10" s="470"/>
      <c r="MW10" s="470"/>
      <c r="MX10" s="470"/>
      <c r="MY10" s="470"/>
      <c r="MZ10" s="470"/>
      <c r="NA10" s="470"/>
      <c r="NB10" s="470"/>
      <c r="NC10" s="470"/>
      <c r="ND10" s="470"/>
      <c r="NE10" s="470"/>
      <c r="NF10" s="470"/>
      <c r="NG10" s="470"/>
      <c r="NH10" s="470"/>
      <c r="NI10" s="470"/>
      <c r="NJ10" s="470"/>
      <c r="NK10" s="470"/>
      <c r="NL10" s="470"/>
      <c r="NM10" s="470"/>
      <c r="NN10" s="470"/>
      <c r="NO10" s="470"/>
      <c r="NP10" s="470"/>
      <c r="NQ10" s="470"/>
      <c r="NR10" s="470"/>
      <c r="NS10" s="470"/>
      <c r="NT10" s="470"/>
      <c r="NU10" s="470"/>
      <c r="NV10" s="470"/>
      <c r="NW10" s="470"/>
      <c r="NX10" s="470"/>
      <c r="NY10" s="470"/>
      <c r="NZ10" s="470"/>
      <c r="OA10" s="470"/>
      <c r="OB10" s="470"/>
      <c r="OC10" s="470"/>
      <c r="OD10" s="470"/>
      <c r="OE10" s="470"/>
      <c r="OF10" s="470"/>
      <c r="OG10" s="470"/>
      <c r="OH10" s="470"/>
      <c r="OI10" s="470"/>
      <c r="OJ10" s="470"/>
      <c r="OK10" s="470"/>
      <c r="OL10" s="470"/>
      <c r="OM10" s="470"/>
      <c r="ON10" s="470"/>
      <c r="OO10" s="470"/>
      <c r="OP10" s="470"/>
      <c r="OQ10" s="470"/>
      <c r="OR10" s="470"/>
      <c r="OS10" s="470"/>
      <c r="OT10" s="470"/>
      <c r="OU10" s="470"/>
      <c r="OV10" s="470"/>
      <c r="OW10" s="470"/>
      <c r="OX10" s="470"/>
      <c r="OY10" s="470"/>
      <c r="OZ10" s="470"/>
      <c r="PA10" s="470"/>
      <c r="PB10" s="470"/>
      <c r="PC10" s="470"/>
      <c r="PD10" s="470"/>
      <c r="PE10" s="470"/>
      <c r="PF10" s="470"/>
      <c r="PG10" s="470"/>
      <c r="PH10" s="470"/>
      <c r="PI10" s="470"/>
      <c r="PJ10" s="470"/>
      <c r="PK10" s="470"/>
      <c r="PL10" s="470"/>
      <c r="PM10" s="470"/>
      <c r="PN10" s="470"/>
      <c r="PO10" s="470"/>
      <c r="PP10" s="470"/>
      <c r="PQ10" s="470"/>
      <c r="PR10" s="470"/>
      <c r="PS10" s="470"/>
      <c r="PT10" s="470"/>
      <c r="PU10" s="470"/>
      <c r="PV10" s="470"/>
      <c r="PW10" s="470"/>
      <c r="PX10" s="470"/>
      <c r="PY10" s="470"/>
      <c r="PZ10" s="470"/>
      <c r="QA10" s="470"/>
      <c r="QB10" s="470"/>
      <c r="QC10" s="470"/>
      <c r="QD10" s="470"/>
      <c r="QE10" s="470"/>
      <c r="QF10" s="470"/>
      <c r="QG10" s="470"/>
      <c r="QH10" s="470"/>
      <c r="QI10" s="470"/>
      <c r="QJ10" s="470"/>
      <c r="QK10" s="470"/>
      <c r="QL10" s="470"/>
      <c r="QM10" s="470"/>
      <c r="QN10" s="470"/>
      <c r="QO10" s="470"/>
      <c r="QP10" s="470"/>
      <c r="QQ10" s="470"/>
      <c r="QR10" s="470"/>
      <c r="QS10" s="470"/>
      <c r="QT10" s="470"/>
      <c r="QU10" s="470"/>
      <c r="QV10" s="470"/>
      <c r="QW10" s="470"/>
      <c r="QX10" s="470"/>
      <c r="QY10" s="470"/>
      <c r="QZ10" s="470"/>
      <c r="RA10" s="470"/>
      <c r="RB10" s="470"/>
      <c r="RC10" s="470"/>
      <c r="RD10" s="470"/>
      <c r="RE10" s="470"/>
      <c r="RF10" s="470"/>
      <c r="RG10" s="470"/>
      <c r="RH10" s="470"/>
      <c r="RI10" s="470"/>
      <c r="RJ10" s="470"/>
      <c r="RK10" s="470"/>
      <c r="RL10" s="470"/>
      <c r="RM10" s="470"/>
      <c r="RN10" s="470"/>
      <c r="RO10" s="470"/>
      <c r="RP10" s="470"/>
      <c r="RQ10" s="470"/>
      <c r="RR10" s="470"/>
      <c r="RS10" s="470"/>
      <c r="RT10" s="470"/>
      <c r="RU10" s="470"/>
      <c r="RV10" s="470"/>
      <c r="RW10" s="470"/>
      <c r="RX10" s="470"/>
      <c r="RY10" s="470"/>
      <c r="RZ10" s="470"/>
      <c r="SA10" s="470"/>
      <c r="SB10" s="470"/>
      <c r="SC10" s="470"/>
      <c r="SD10" s="470"/>
      <c r="SE10" s="470"/>
      <c r="SF10" s="470"/>
      <c r="SG10" s="470"/>
      <c r="SH10" s="470"/>
      <c r="SI10" s="470"/>
      <c r="SJ10" s="470"/>
      <c r="SK10" s="470"/>
      <c r="SL10" s="470"/>
      <c r="SM10" s="470"/>
      <c r="SN10" s="470"/>
      <c r="SO10" s="470"/>
      <c r="SP10" s="470"/>
      <c r="SQ10" s="470"/>
      <c r="SR10" s="470"/>
      <c r="SS10" s="470"/>
      <c r="ST10" s="470"/>
      <c r="SU10" s="470"/>
      <c r="SV10" s="470"/>
      <c r="SW10" s="470"/>
      <c r="SX10" s="470"/>
      <c r="SY10" s="470"/>
      <c r="SZ10" s="470"/>
      <c r="TA10" s="470"/>
      <c r="TB10" s="470"/>
      <c r="TC10" s="470"/>
      <c r="TD10" s="470"/>
      <c r="TE10" s="470"/>
      <c r="TF10" s="470"/>
      <c r="TG10" s="470"/>
      <c r="TH10" s="470"/>
      <c r="TI10" s="470"/>
      <c r="TJ10" s="470"/>
      <c r="TK10" s="470"/>
      <c r="TL10" s="470"/>
      <c r="TM10" s="470"/>
      <c r="TN10" s="470"/>
      <c r="TO10" s="470"/>
      <c r="TP10" s="470"/>
      <c r="TQ10" s="470"/>
      <c r="TR10" s="470"/>
      <c r="TS10" s="470"/>
      <c r="TT10" s="470"/>
      <c r="TU10" s="470"/>
      <c r="TV10" s="470"/>
      <c r="TW10" s="470"/>
      <c r="TX10" s="470"/>
      <c r="TY10" s="470"/>
      <c r="TZ10" s="470"/>
      <c r="UA10" s="470"/>
      <c r="UB10" s="470"/>
      <c r="UC10" s="470"/>
      <c r="UD10" s="470"/>
      <c r="UE10" s="470"/>
      <c r="UF10" s="470"/>
      <c r="UG10" s="470"/>
      <c r="UH10" s="470"/>
      <c r="UI10" s="470"/>
      <c r="UJ10" s="470"/>
      <c r="UK10" s="470"/>
      <c r="UL10" s="470"/>
      <c r="UM10" s="470"/>
      <c r="UN10" s="470"/>
      <c r="UO10" s="470"/>
      <c r="UP10" s="470"/>
      <c r="UQ10" s="470"/>
      <c r="UR10" s="470"/>
      <c r="US10" s="470"/>
      <c r="UT10" s="470"/>
      <c r="UU10" s="470"/>
      <c r="UV10" s="470"/>
      <c r="UW10" s="470"/>
      <c r="UX10" s="470"/>
      <c r="UY10" s="470"/>
      <c r="UZ10" s="470"/>
      <c r="VA10" s="470"/>
      <c r="VB10" s="470"/>
      <c r="VC10" s="470"/>
      <c r="VD10" s="470"/>
      <c r="VE10" s="470"/>
      <c r="VF10" s="470"/>
      <c r="VG10" s="470"/>
      <c r="VH10" s="470"/>
      <c r="VI10" s="470"/>
      <c r="VJ10" s="470"/>
      <c r="VK10" s="470"/>
      <c r="VL10" s="470"/>
      <c r="VM10" s="470"/>
      <c r="VN10" s="470"/>
      <c r="VO10" s="470"/>
      <c r="VP10" s="470"/>
      <c r="VQ10" s="470"/>
      <c r="VR10" s="470"/>
      <c r="VS10" s="470"/>
      <c r="VT10" s="470"/>
      <c r="VU10" s="470"/>
      <c r="VV10" s="470"/>
      <c r="VW10" s="470"/>
      <c r="VX10" s="470"/>
      <c r="VY10" s="470"/>
      <c r="VZ10" s="470"/>
      <c r="WA10" s="470"/>
      <c r="WB10" s="470"/>
      <c r="WC10" s="470"/>
      <c r="WD10" s="470"/>
      <c r="WE10" s="470"/>
      <c r="WF10" s="470"/>
      <c r="WG10" s="470"/>
      <c r="WH10" s="470"/>
      <c r="WI10" s="470"/>
      <c r="WJ10" s="470"/>
      <c r="WK10" s="470"/>
      <c r="WL10" s="470"/>
      <c r="WM10" s="470"/>
      <c r="WN10" s="470"/>
      <c r="WO10" s="470"/>
      <c r="WP10" s="470"/>
      <c r="WQ10" s="470"/>
      <c r="WR10" s="470"/>
      <c r="WS10" s="470"/>
      <c r="WT10" s="470"/>
      <c r="WU10" s="470"/>
      <c r="WV10" s="470"/>
      <c r="WW10" s="470"/>
      <c r="WX10" s="470"/>
      <c r="WY10" s="470"/>
      <c r="WZ10" s="470"/>
      <c r="XA10" s="470"/>
      <c r="XB10" s="470"/>
      <c r="XC10" s="470"/>
      <c r="XD10" s="470"/>
      <c r="XE10" s="470"/>
      <c r="XF10" s="470"/>
      <c r="XG10" s="470"/>
      <c r="XH10" s="470"/>
      <c r="XI10" s="470"/>
      <c r="XJ10" s="470"/>
      <c r="XK10" s="470"/>
      <c r="XL10" s="470"/>
      <c r="XM10" s="470"/>
      <c r="XN10" s="470"/>
      <c r="XO10" s="470"/>
      <c r="XP10" s="470"/>
      <c r="XQ10" s="470"/>
      <c r="XR10" s="470"/>
      <c r="XS10" s="470"/>
      <c r="XT10" s="470"/>
      <c r="XU10" s="470"/>
      <c r="XV10" s="470"/>
      <c r="XW10" s="470"/>
      <c r="XX10" s="470"/>
      <c r="XY10" s="470"/>
      <c r="XZ10" s="470"/>
      <c r="YA10" s="470"/>
      <c r="YB10" s="470"/>
      <c r="YC10" s="470"/>
      <c r="YD10" s="470"/>
      <c r="YE10" s="470"/>
      <c r="YF10" s="470"/>
      <c r="YG10" s="470"/>
      <c r="YH10" s="470"/>
      <c r="YI10" s="470"/>
      <c r="YJ10" s="470"/>
      <c r="YK10" s="470"/>
      <c r="YL10" s="470"/>
      <c r="YM10" s="470"/>
      <c r="YN10" s="470"/>
      <c r="YO10" s="470"/>
      <c r="YP10" s="470"/>
      <c r="YQ10" s="470"/>
      <c r="YR10" s="470"/>
      <c r="YS10" s="470"/>
      <c r="YT10" s="470"/>
      <c r="YU10" s="470"/>
      <c r="YV10" s="470"/>
      <c r="YW10" s="470"/>
      <c r="YX10" s="470"/>
      <c r="YY10" s="470"/>
      <c r="YZ10" s="470"/>
      <c r="ZA10" s="470"/>
      <c r="ZB10" s="470"/>
      <c r="ZC10" s="470"/>
      <c r="ZD10" s="470"/>
      <c r="ZE10" s="470"/>
      <c r="ZF10" s="470"/>
      <c r="ZG10" s="470"/>
      <c r="ZH10" s="470"/>
      <c r="ZI10" s="470"/>
      <c r="ZJ10" s="470"/>
      <c r="ZK10" s="470"/>
      <c r="ZL10" s="470"/>
      <c r="ZM10" s="470"/>
      <c r="ZN10" s="470"/>
      <c r="ZO10" s="470"/>
      <c r="ZP10" s="470"/>
      <c r="ZQ10" s="470"/>
      <c r="ZR10" s="470"/>
      <c r="ZS10" s="470"/>
      <c r="ZT10" s="470"/>
      <c r="ZU10" s="470"/>
      <c r="ZV10" s="470"/>
      <c r="ZW10" s="470"/>
      <c r="ZX10" s="470"/>
      <c r="ZY10" s="470"/>
      <c r="ZZ10" s="470"/>
      <c r="AAA10" s="470"/>
      <c r="AAB10" s="470"/>
      <c r="AAC10" s="470"/>
      <c r="AAD10" s="470"/>
      <c r="AAE10" s="470"/>
      <c r="AAF10" s="470"/>
      <c r="AAG10" s="470"/>
      <c r="AAH10" s="470"/>
      <c r="AAI10" s="470"/>
      <c r="AAJ10" s="470"/>
      <c r="AAK10" s="470"/>
      <c r="AAL10" s="470"/>
      <c r="AAM10" s="470"/>
      <c r="AAN10" s="470"/>
      <c r="AAO10" s="470"/>
      <c r="AAP10" s="470"/>
      <c r="AAQ10" s="470"/>
      <c r="AAR10" s="470"/>
      <c r="AAS10" s="470"/>
      <c r="AAT10" s="470"/>
      <c r="AAU10" s="470"/>
      <c r="AAV10" s="470"/>
      <c r="AAW10" s="470"/>
      <c r="AAX10" s="470"/>
      <c r="AAY10" s="470"/>
      <c r="AAZ10" s="470"/>
      <c r="ABA10" s="470"/>
      <c r="ABB10" s="470"/>
      <c r="ABC10" s="470"/>
      <c r="ABD10" s="470"/>
      <c r="ABE10" s="470"/>
      <c r="ABF10" s="470"/>
      <c r="ABG10" s="470"/>
      <c r="ABH10" s="470"/>
      <c r="ABI10" s="470"/>
      <c r="ABJ10" s="470"/>
      <c r="ABK10" s="470"/>
      <c r="ABL10" s="470"/>
      <c r="ABM10" s="470"/>
      <c r="ABN10" s="470"/>
      <c r="ABO10" s="470"/>
      <c r="ABP10" s="470"/>
      <c r="ABQ10" s="470"/>
      <c r="ABR10" s="470"/>
      <c r="ABS10" s="470"/>
      <c r="ABT10" s="470"/>
      <c r="ABU10" s="470"/>
      <c r="ABV10" s="470"/>
      <c r="ABW10" s="470"/>
      <c r="ABX10" s="470"/>
      <c r="ABY10" s="470"/>
      <c r="ABZ10" s="470"/>
      <c r="ACA10" s="470"/>
      <c r="ACB10" s="470"/>
      <c r="ACC10" s="470"/>
      <c r="ACD10" s="470"/>
      <c r="ACE10" s="470"/>
      <c r="ACF10" s="470"/>
      <c r="ACG10" s="470"/>
      <c r="ACH10" s="470"/>
      <c r="ACI10" s="470"/>
      <c r="ACJ10" s="470"/>
      <c r="ACK10" s="470"/>
      <c r="ACL10" s="470"/>
      <c r="ACM10" s="470"/>
      <c r="ACN10" s="470"/>
      <c r="ACO10" s="470"/>
      <c r="ACP10" s="470"/>
      <c r="ACQ10" s="470"/>
      <c r="ACR10" s="470"/>
      <c r="ACS10" s="470"/>
      <c r="ACT10" s="470"/>
      <c r="ACU10" s="470"/>
      <c r="ACV10" s="470"/>
      <c r="ACW10" s="470"/>
      <c r="ACX10" s="470"/>
      <c r="ACY10" s="470"/>
      <c r="ACZ10" s="470"/>
      <c r="ADA10" s="470"/>
      <c r="ADB10" s="470"/>
      <c r="ADC10" s="470"/>
      <c r="ADD10" s="470"/>
      <c r="ADE10" s="470"/>
      <c r="ADF10" s="470"/>
      <c r="ADG10" s="470"/>
      <c r="ADH10" s="470"/>
      <c r="ADI10" s="470"/>
      <c r="ADJ10" s="470"/>
      <c r="ADK10" s="470"/>
      <c r="ADL10" s="470"/>
      <c r="ADM10" s="470"/>
      <c r="ADN10" s="470"/>
      <c r="ADO10" s="470"/>
      <c r="ADP10" s="470"/>
      <c r="ADQ10" s="470"/>
      <c r="ADR10" s="470"/>
      <c r="ADS10" s="470"/>
      <c r="ADT10" s="470"/>
      <c r="ADU10" s="470"/>
      <c r="ADV10" s="470"/>
      <c r="ADW10" s="470"/>
      <c r="ADX10" s="470"/>
      <c r="ADY10" s="470"/>
      <c r="ADZ10" s="470"/>
      <c r="AEA10" s="470"/>
      <c r="AEB10" s="470"/>
      <c r="AEC10" s="470"/>
      <c r="AED10" s="470"/>
      <c r="AEE10" s="470"/>
      <c r="AEF10" s="470"/>
      <c r="AEG10" s="470"/>
      <c r="AEH10" s="470"/>
      <c r="AEI10" s="470"/>
      <c r="AEJ10" s="470"/>
      <c r="AEK10" s="470"/>
      <c r="AEL10" s="470"/>
      <c r="AEM10" s="470"/>
      <c r="AEN10" s="470"/>
      <c r="AEO10" s="470"/>
      <c r="AEP10" s="470"/>
      <c r="AEQ10" s="470"/>
      <c r="AER10" s="470"/>
      <c r="AES10" s="470"/>
      <c r="AET10" s="470"/>
      <c r="AEU10" s="470"/>
      <c r="AEV10" s="470"/>
      <c r="AEW10" s="470"/>
      <c r="AEX10" s="470"/>
      <c r="AEY10" s="470"/>
      <c r="AEZ10" s="470"/>
      <c r="AFA10" s="470"/>
      <c r="AFB10" s="470"/>
      <c r="AFC10" s="470"/>
      <c r="AFD10" s="470"/>
      <c r="AFE10" s="470"/>
      <c r="AFF10" s="470"/>
      <c r="AFG10" s="470"/>
      <c r="AFH10" s="470"/>
      <c r="AFI10" s="470"/>
      <c r="AFJ10" s="470"/>
      <c r="AFK10" s="470"/>
      <c r="AFL10" s="470"/>
      <c r="AFM10" s="470"/>
      <c r="AFN10" s="470"/>
      <c r="AFO10" s="470"/>
      <c r="AFP10" s="470"/>
      <c r="AFQ10" s="470"/>
      <c r="AFR10" s="470"/>
      <c r="AFS10" s="470"/>
      <c r="AFT10" s="470"/>
      <c r="AFU10" s="470"/>
      <c r="AFV10" s="470"/>
      <c r="AFW10" s="470"/>
      <c r="AFX10" s="470"/>
      <c r="AFY10" s="470"/>
      <c r="AFZ10" s="470"/>
      <c r="AGA10" s="470"/>
      <c r="AGB10" s="470"/>
      <c r="AGC10" s="470"/>
      <c r="AGD10" s="470"/>
      <c r="AGE10" s="470"/>
      <c r="AGF10" s="470"/>
      <c r="AGG10" s="470"/>
      <c r="AGH10" s="470"/>
      <c r="AGI10" s="470"/>
      <c r="AGJ10" s="470"/>
      <c r="AGK10" s="470"/>
      <c r="AGL10" s="470"/>
      <c r="AGM10" s="470"/>
      <c r="AGN10" s="470"/>
      <c r="AGO10" s="470"/>
      <c r="AGP10" s="470"/>
      <c r="AGQ10" s="470"/>
      <c r="AGR10" s="470"/>
      <c r="AGS10" s="470"/>
      <c r="AGT10" s="470"/>
      <c r="AGU10" s="470"/>
      <c r="AGV10" s="470"/>
      <c r="AGW10" s="470"/>
      <c r="AGX10" s="470"/>
      <c r="AGY10" s="470"/>
      <c r="AGZ10" s="470"/>
      <c r="AHA10" s="470"/>
      <c r="AHB10" s="470"/>
      <c r="AHC10" s="470"/>
      <c r="AHD10" s="470"/>
      <c r="AHE10" s="470"/>
      <c r="AHF10" s="470"/>
      <c r="AHG10" s="470"/>
      <c r="AHH10" s="470"/>
      <c r="AHI10" s="470"/>
      <c r="AHJ10" s="470"/>
      <c r="AHK10" s="470"/>
      <c r="AHL10" s="470"/>
      <c r="AHM10" s="470"/>
      <c r="AHN10" s="470"/>
      <c r="AHO10" s="470"/>
      <c r="AHP10" s="470"/>
      <c r="AHQ10" s="470"/>
      <c r="AHR10" s="470"/>
      <c r="AHS10" s="470"/>
      <c r="AHT10" s="470"/>
      <c r="AHU10" s="470"/>
      <c r="AHV10" s="470"/>
      <c r="AHW10" s="470"/>
      <c r="AHX10" s="470"/>
      <c r="AHY10" s="470"/>
      <c r="AHZ10" s="470"/>
      <c r="AIA10" s="470"/>
      <c r="AIB10" s="470"/>
      <c r="AIC10" s="470"/>
      <c r="AID10" s="470"/>
      <c r="AIE10" s="470"/>
      <c r="AIF10" s="470"/>
      <c r="AIG10" s="470"/>
      <c r="AIH10" s="470"/>
      <c r="AII10" s="470"/>
      <c r="AIJ10" s="470"/>
      <c r="AIK10" s="470"/>
      <c r="AIL10" s="470"/>
      <c r="AIM10" s="470"/>
      <c r="AIN10" s="470"/>
      <c r="AIO10" s="470"/>
      <c r="AIP10" s="470"/>
      <c r="AIQ10" s="470"/>
      <c r="AIR10" s="470"/>
      <c r="AIS10" s="470"/>
      <c r="AIT10" s="470"/>
      <c r="AIU10" s="470"/>
      <c r="AIV10" s="470"/>
      <c r="AIW10" s="470"/>
      <c r="AIX10" s="470"/>
      <c r="AIY10" s="470"/>
      <c r="AIZ10" s="470"/>
      <c r="AJA10" s="470"/>
      <c r="AJB10" s="470"/>
      <c r="AJC10" s="470"/>
      <c r="AJD10" s="470"/>
      <c r="AJE10" s="470"/>
      <c r="AJF10" s="470"/>
      <c r="AJG10" s="470"/>
      <c r="AJH10" s="470"/>
      <c r="AJI10" s="470"/>
      <c r="AJJ10" s="470"/>
      <c r="AJK10" s="470"/>
      <c r="AJL10" s="470"/>
      <c r="AJM10" s="470"/>
      <c r="AJN10" s="470"/>
      <c r="AJO10" s="470"/>
      <c r="AJP10" s="470"/>
      <c r="AJQ10" s="470"/>
      <c r="AJR10" s="470"/>
      <c r="AJS10" s="470"/>
      <c r="AJT10" s="470"/>
      <c r="AJU10" s="470"/>
      <c r="AJV10" s="470"/>
      <c r="AJW10" s="470"/>
      <c r="AJX10" s="470"/>
      <c r="AJY10" s="470"/>
      <c r="AJZ10" s="470"/>
      <c r="AKA10" s="470"/>
      <c r="AKB10" s="470"/>
      <c r="AKC10" s="470"/>
      <c r="AKD10" s="470"/>
      <c r="AKE10" s="470"/>
      <c r="AKF10" s="470"/>
      <c r="AKG10" s="470"/>
      <c r="AKH10" s="470"/>
      <c r="AKI10" s="470"/>
      <c r="AKJ10" s="470"/>
      <c r="AKK10" s="470"/>
      <c r="AKL10" s="470"/>
      <c r="AKM10" s="470"/>
      <c r="AKN10" s="470"/>
      <c r="AKO10" s="470"/>
      <c r="AKP10" s="470"/>
      <c r="AKQ10" s="470"/>
      <c r="AKR10" s="470"/>
      <c r="AKS10" s="470"/>
      <c r="AKT10" s="470"/>
      <c r="AKU10" s="470"/>
      <c r="AKV10" s="470"/>
      <c r="AKW10" s="470"/>
      <c r="AKX10" s="470"/>
      <c r="AKY10" s="470"/>
      <c r="AKZ10" s="470"/>
      <c r="ALA10" s="470"/>
      <c r="ALB10" s="470"/>
      <c r="ALC10" s="470"/>
      <c r="ALD10" s="470"/>
      <c r="ALE10" s="470"/>
      <c r="ALF10" s="470"/>
      <c r="ALG10" s="470"/>
      <c r="ALH10" s="470"/>
      <c r="ALI10" s="470"/>
      <c r="ALJ10" s="470"/>
      <c r="ALK10" s="470"/>
      <c r="ALL10" s="470"/>
      <c r="ALM10" s="470"/>
      <c r="ALN10" s="470"/>
      <c r="ALO10" s="470"/>
      <c r="ALP10" s="470"/>
      <c r="ALQ10" s="470"/>
      <c r="ALR10" s="470"/>
      <c r="ALS10" s="470"/>
      <c r="ALT10" s="470"/>
      <c r="ALU10" s="470"/>
      <c r="ALV10" s="470"/>
      <c r="ALW10" s="470"/>
      <c r="ALX10" s="470"/>
      <c r="ALY10" s="470"/>
      <c r="ALZ10" s="470"/>
      <c r="AMA10" s="470"/>
      <c r="AMB10" s="470"/>
      <c r="AMC10" s="470"/>
      <c r="AMD10" s="470"/>
      <c r="AME10" s="470"/>
    </row>
    <row r="11" spans="1:1019" s="469" customFormat="1">
      <c r="A11" s="524"/>
      <c r="B11" s="547" t="s">
        <v>67</v>
      </c>
      <c r="C11" s="526" t="s">
        <v>18</v>
      </c>
      <c r="D11" s="441">
        <f>38.4</f>
        <v>38.4</v>
      </c>
      <c r="E11" s="441"/>
      <c r="F11" s="441">
        <f>D11*E11</f>
        <v>0</v>
      </c>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0"/>
      <c r="CU11" s="470"/>
      <c r="CV11" s="470"/>
      <c r="CW11" s="470"/>
      <c r="CX11" s="470"/>
      <c r="CY11" s="470"/>
      <c r="CZ11" s="470"/>
      <c r="DA11" s="470"/>
      <c r="DB11" s="470"/>
      <c r="DC11" s="470"/>
      <c r="DD11" s="470"/>
      <c r="DE11" s="470"/>
      <c r="DF11" s="470"/>
      <c r="DG11" s="470"/>
      <c r="DH11" s="470"/>
      <c r="DI11" s="470"/>
      <c r="DJ11" s="470"/>
      <c r="DK11" s="470"/>
      <c r="DL11" s="470"/>
      <c r="DM11" s="470"/>
      <c r="DN11" s="470"/>
      <c r="DO11" s="470"/>
      <c r="DP11" s="470"/>
      <c r="DQ11" s="470"/>
      <c r="DR11" s="470"/>
      <c r="DS11" s="470"/>
      <c r="DT11" s="470"/>
      <c r="DU11" s="470"/>
      <c r="DV11" s="470"/>
      <c r="DW11" s="470"/>
      <c r="DX11" s="470"/>
      <c r="DY11" s="470"/>
      <c r="DZ11" s="470"/>
      <c r="EA11" s="470"/>
      <c r="EB11" s="470"/>
      <c r="EC11" s="470"/>
      <c r="ED11" s="470"/>
      <c r="EE11" s="470"/>
      <c r="EF11" s="470"/>
      <c r="EG11" s="470"/>
      <c r="EH11" s="470"/>
      <c r="EI11" s="470"/>
      <c r="EJ11" s="470"/>
      <c r="EK11" s="470"/>
      <c r="EL11" s="470"/>
      <c r="EM11" s="470"/>
      <c r="EN11" s="470"/>
      <c r="EO11" s="470"/>
      <c r="EP11" s="470"/>
      <c r="EQ11" s="470"/>
      <c r="ER11" s="470"/>
      <c r="ES11" s="470"/>
      <c r="ET11" s="470"/>
      <c r="EU11" s="470"/>
      <c r="EV11" s="470"/>
      <c r="EW11" s="470"/>
      <c r="EX11" s="470"/>
      <c r="EY11" s="470"/>
      <c r="EZ11" s="470"/>
      <c r="FA11" s="470"/>
      <c r="FB11" s="470"/>
      <c r="FC11" s="470"/>
      <c r="FD11" s="470"/>
      <c r="FE11" s="470"/>
      <c r="FF11" s="470"/>
      <c r="FG11" s="470"/>
      <c r="FH11" s="470"/>
      <c r="FI11" s="470"/>
      <c r="FJ11" s="470"/>
      <c r="FK11" s="470"/>
      <c r="FL11" s="470"/>
      <c r="FM11" s="470"/>
      <c r="FN11" s="470"/>
      <c r="FO11" s="470"/>
      <c r="FP11" s="470"/>
      <c r="FQ11" s="470"/>
      <c r="FR11" s="470"/>
      <c r="FS11" s="470"/>
      <c r="FT11" s="470"/>
      <c r="FU11" s="470"/>
      <c r="FV11" s="470"/>
      <c r="FW11" s="470"/>
      <c r="FX11" s="470"/>
      <c r="FY11" s="470"/>
      <c r="FZ11" s="470"/>
      <c r="GA11" s="470"/>
      <c r="GB11" s="470"/>
      <c r="GC11" s="470"/>
      <c r="GD11" s="470"/>
      <c r="GE11" s="470"/>
      <c r="GF11" s="470"/>
      <c r="GG11" s="470"/>
      <c r="GH11" s="470"/>
      <c r="GI11" s="470"/>
      <c r="GJ11" s="470"/>
      <c r="GK11" s="470"/>
      <c r="GL11" s="470"/>
      <c r="GM11" s="470"/>
      <c r="GN11" s="470"/>
      <c r="GO11" s="470"/>
      <c r="GP11" s="470"/>
      <c r="GQ11" s="470"/>
      <c r="GR11" s="470"/>
      <c r="GS11" s="470"/>
      <c r="GT11" s="470"/>
      <c r="GU11" s="470"/>
      <c r="GV11" s="470"/>
      <c r="GW11" s="470"/>
      <c r="GX11" s="470"/>
      <c r="GY11" s="470"/>
      <c r="GZ11" s="470"/>
      <c r="HA11" s="470"/>
      <c r="HB11" s="470"/>
      <c r="HC11" s="470"/>
      <c r="HD11" s="470"/>
      <c r="HE11" s="470"/>
      <c r="HF11" s="470"/>
      <c r="HG11" s="470"/>
      <c r="HH11" s="470"/>
      <c r="HI11" s="470"/>
      <c r="HJ11" s="470"/>
      <c r="HK11" s="470"/>
      <c r="HL11" s="470"/>
      <c r="HM11" s="470"/>
      <c r="HN11" s="470"/>
      <c r="HO11" s="470"/>
      <c r="HP11" s="470"/>
      <c r="HQ11" s="470"/>
      <c r="HR11" s="470"/>
      <c r="HS11" s="470"/>
      <c r="HT11" s="470"/>
      <c r="HU11" s="470"/>
      <c r="HV11" s="470"/>
      <c r="HW11" s="470"/>
      <c r="HX11" s="470"/>
      <c r="HY11" s="470"/>
      <c r="HZ11" s="470"/>
      <c r="IA11" s="470"/>
      <c r="IB11" s="470"/>
      <c r="IC11" s="470"/>
      <c r="ID11" s="470"/>
      <c r="IE11" s="470"/>
      <c r="IF11" s="470"/>
      <c r="IG11" s="470"/>
      <c r="IH11" s="470"/>
      <c r="II11" s="470"/>
      <c r="IJ11" s="470"/>
      <c r="IK11" s="470"/>
      <c r="IL11" s="470"/>
      <c r="IM11" s="470"/>
      <c r="IN11" s="470"/>
      <c r="IO11" s="470"/>
      <c r="IP11" s="470"/>
      <c r="IQ11" s="470"/>
      <c r="IR11" s="470"/>
      <c r="IS11" s="470"/>
      <c r="IT11" s="470"/>
      <c r="IU11" s="470"/>
      <c r="IV11" s="470"/>
      <c r="IW11" s="470"/>
      <c r="IX11" s="470"/>
      <c r="IY11" s="470"/>
      <c r="IZ11" s="470"/>
      <c r="JA11" s="470"/>
      <c r="JB11" s="470"/>
      <c r="JC11" s="470"/>
      <c r="JD11" s="470"/>
      <c r="JE11" s="470"/>
      <c r="JF11" s="470"/>
      <c r="JG11" s="470"/>
      <c r="JH11" s="470"/>
      <c r="JI11" s="470"/>
      <c r="JJ11" s="470"/>
      <c r="JK11" s="470"/>
      <c r="JL11" s="470"/>
      <c r="JM11" s="470"/>
      <c r="JN11" s="470"/>
      <c r="JO11" s="470"/>
      <c r="JP11" s="470"/>
      <c r="JQ11" s="470"/>
      <c r="JR11" s="470"/>
      <c r="JS11" s="470"/>
      <c r="JT11" s="470"/>
      <c r="JU11" s="470"/>
      <c r="JV11" s="470"/>
      <c r="JW11" s="470"/>
      <c r="JX11" s="470"/>
      <c r="JY11" s="470"/>
      <c r="JZ11" s="470"/>
      <c r="KA11" s="470"/>
      <c r="KB11" s="470"/>
      <c r="KC11" s="470"/>
      <c r="KD11" s="470"/>
      <c r="KE11" s="470"/>
      <c r="KF11" s="470"/>
      <c r="KG11" s="470"/>
      <c r="KH11" s="470"/>
      <c r="KI11" s="470"/>
      <c r="KJ11" s="470"/>
      <c r="KK11" s="470"/>
      <c r="KL11" s="470"/>
      <c r="KM11" s="470"/>
      <c r="KN11" s="470"/>
      <c r="KO11" s="470"/>
      <c r="KP11" s="470"/>
      <c r="KQ11" s="470"/>
      <c r="KR11" s="470"/>
      <c r="KS11" s="470"/>
      <c r="KT11" s="470"/>
      <c r="KU11" s="470"/>
      <c r="KV11" s="470"/>
      <c r="KW11" s="470"/>
      <c r="KX11" s="470"/>
      <c r="KY11" s="470"/>
      <c r="KZ11" s="470"/>
      <c r="LA11" s="470"/>
      <c r="LB11" s="470"/>
      <c r="LC11" s="470"/>
      <c r="LD11" s="470"/>
      <c r="LE11" s="470"/>
      <c r="LF11" s="470"/>
      <c r="LG11" s="470"/>
      <c r="LH11" s="470"/>
      <c r="LI11" s="470"/>
      <c r="LJ11" s="470"/>
      <c r="LK11" s="470"/>
      <c r="LL11" s="470"/>
      <c r="LM11" s="470"/>
      <c r="LN11" s="470"/>
      <c r="LO11" s="470"/>
      <c r="LP11" s="470"/>
      <c r="LQ11" s="470"/>
      <c r="LR11" s="470"/>
      <c r="LS11" s="470"/>
      <c r="LT11" s="470"/>
      <c r="LU11" s="470"/>
      <c r="LV11" s="470"/>
      <c r="LW11" s="470"/>
      <c r="LX11" s="470"/>
      <c r="LY11" s="470"/>
      <c r="LZ11" s="470"/>
      <c r="MA11" s="470"/>
      <c r="MB11" s="470"/>
      <c r="MC11" s="470"/>
      <c r="MD11" s="470"/>
      <c r="ME11" s="470"/>
      <c r="MF11" s="470"/>
      <c r="MG11" s="470"/>
      <c r="MH11" s="470"/>
      <c r="MI11" s="470"/>
      <c r="MJ11" s="470"/>
      <c r="MK11" s="470"/>
      <c r="ML11" s="470"/>
      <c r="MM11" s="470"/>
      <c r="MN11" s="470"/>
      <c r="MO11" s="470"/>
      <c r="MP11" s="470"/>
      <c r="MQ11" s="470"/>
      <c r="MR11" s="470"/>
      <c r="MS11" s="470"/>
      <c r="MT11" s="470"/>
      <c r="MU11" s="470"/>
      <c r="MV11" s="470"/>
      <c r="MW11" s="470"/>
      <c r="MX11" s="470"/>
      <c r="MY11" s="470"/>
      <c r="MZ11" s="470"/>
      <c r="NA11" s="470"/>
      <c r="NB11" s="470"/>
      <c r="NC11" s="470"/>
      <c r="ND11" s="470"/>
      <c r="NE11" s="470"/>
      <c r="NF11" s="470"/>
      <c r="NG11" s="470"/>
      <c r="NH11" s="470"/>
      <c r="NI11" s="470"/>
      <c r="NJ11" s="470"/>
      <c r="NK11" s="470"/>
      <c r="NL11" s="470"/>
      <c r="NM11" s="470"/>
      <c r="NN11" s="470"/>
      <c r="NO11" s="470"/>
      <c r="NP11" s="470"/>
      <c r="NQ11" s="470"/>
      <c r="NR11" s="470"/>
      <c r="NS11" s="470"/>
      <c r="NT11" s="470"/>
      <c r="NU11" s="470"/>
      <c r="NV11" s="470"/>
      <c r="NW11" s="470"/>
      <c r="NX11" s="470"/>
      <c r="NY11" s="470"/>
      <c r="NZ11" s="470"/>
      <c r="OA11" s="470"/>
      <c r="OB11" s="470"/>
      <c r="OC11" s="470"/>
      <c r="OD11" s="470"/>
      <c r="OE11" s="470"/>
      <c r="OF11" s="470"/>
      <c r="OG11" s="470"/>
      <c r="OH11" s="470"/>
      <c r="OI11" s="470"/>
      <c r="OJ11" s="470"/>
      <c r="OK11" s="470"/>
      <c r="OL11" s="470"/>
      <c r="OM11" s="470"/>
      <c r="ON11" s="470"/>
      <c r="OO11" s="470"/>
      <c r="OP11" s="470"/>
      <c r="OQ11" s="470"/>
      <c r="OR11" s="470"/>
      <c r="OS11" s="470"/>
      <c r="OT11" s="470"/>
      <c r="OU11" s="470"/>
      <c r="OV11" s="470"/>
      <c r="OW11" s="470"/>
      <c r="OX11" s="470"/>
      <c r="OY11" s="470"/>
      <c r="OZ11" s="470"/>
      <c r="PA11" s="470"/>
      <c r="PB11" s="470"/>
      <c r="PC11" s="470"/>
      <c r="PD11" s="470"/>
      <c r="PE11" s="470"/>
      <c r="PF11" s="470"/>
      <c r="PG11" s="470"/>
      <c r="PH11" s="470"/>
      <c r="PI11" s="470"/>
      <c r="PJ11" s="470"/>
      <c r="PK11" s="470"/>
      <c r="PL11" s="470"/>
      <c r="PM11" s="470"/>
      <c r="PN11" s="470"/>
      <c r="PO11" s="470"/>
      <c r="PP11" s="470"/>
      <c r="PQ11" s="470"/>
      <c r="PR11" s="470"/>
      <c r="PS11" s="470"/>
      <c r="PT11" s="470"/>
      <c r="PU11" s="470"/>
      <c r="PV11" s="470"/>
      <c r="PW11" s="470"/>
      <c r="PX11" s="470"/>
      <c r="PY11" s="470"/>
      <c r="PZ11" s="470"/>
      <c r="QA11" s="470"/>
      <c r="QB11" s="470"/>
      <c r="QC11" s="470"/>
      <c r="QD11" s="470"/>
      <c r="QE11" s="470"/>
      <c r="QF11" s="470"/>
      <c r="QG11" s="470"/>
      <c r="QH11" s="470"/>
      <c r="QI11" s="470"/>
      <c r="QJ11" s="470"/>
      <c r="QK11" s="470"/>
      <c r="QL11" s="470"/>
      <c r="QM11" s="470"/>
      <c r="QN11" s="470"/>
      <c r="QO11" s="470"/>
      <c r="QP11" s="470"/>
      <c r="QQ11" s="470"/>
      <c r="QR11" s="470"/>
      <c r="QS11" s="470"/>
      <c r="QT11" s="470"/>
      <c r="QU11" s="470"/>
      <c r="QV11" s="470"/>
      <c r="QW11" s="470"/>
      <c r="QX11" s="470"/>
      <c r="QY11" s="470"/>
      <c r="QZ11" s="470"/>
      <c r="RA11" s="470"/>
      <c r="RB11" s="470"/>
      <c r="RC11" s="470"/>
      <c r="RD11" s="470"/>
      <c r="RE11" s="470"/>
      <c r="RF11" s="470"/>
      <c r="RG11" s="470"/>
      <c r="RH11" s="470"/>
      <c r="RI11" s="470"/>
      <c r="RJ11" s="470"/>
      <c r="RK11" s="470"/>
      <c r="RL11" s="470"/>
      <c r="RM11" s="470"/>
      <c r="RN11" s="470"/>
      <c r="RO11" s="470"/>
      <c r="RP11" s="470"/>
      <c r="RQ11" s="470"/>
      <c r="RR11" s="470"/>
      <c r="RS11" s="470"/>
      <c r="RT11" s="470"/>
      <c r="RU11" s="470"/>
      <c r="RV11" s="470"/>
      <c r="RW11" s="470"/>
      <c r="RX11" s="470"/>
      <c r="RY11" s="470"/>
      <c r="RZ11" s="470"/>
      <c r="SA11" s="470"/>
      <c r="SB11" s="470"/>
      <c r="SC11" s="470"/>
      <c r="SD11" s="470"/>
      <c r="SE11" s="470"/>
      <c r="SF11" s="470"/>
      <c r="SG11" s="470"/>
      <c r="SH11" s="470"/>
      <c r="SI11" s="470"/>
      <c r="SJ11" s="470"/>
      <c r="SK11" s="470"/>
      <c r="SL11" s="470"/>
      <c r="SM11" s="470"/>
      <c r="SN11" s="470"/>
      <c r="SO11" s="470"/>
      <c r="SP11" s="470"/>
      <c r="SQ11" s="470"/>
      <c r="SR11" s="470"/>
      <c r="SS11" s="470"/>
      <c r="ST11" s="470"/>
      <c r="SU11" s="470"/>
      <c r="SV11" s="470"/>
      <c r="SW11" s="470"/>
      <c r="SX11" s="470"/>
      <c r="SY11" s="470"/>
      <c r="SZ11" s="470"/>
      <c r="TA11" s="470"/>
      <c r="TB11" s="470"/>
      <c r="TC11" s="470"/>
      <c r="TD11" s="470"/>
      <c r="TE11" s="470"/>
      <c r="TF11" s="470"/>
      <c r="TG11" s="470"/>
      <c r="TH11" s="470"/>
      <c r="TI11" s="470"/>
      <c r="TJ11" s="470"/>
      <c r="TK11" s="470"/>
      <c r="TL11" s="470"/>
      <c r="TM11" s="470"/>
      <c r="TN11" s="470"/>
      <c r="TO11" s="470"/>
      <c r="TP11" s="470"/>
      <c r="TQ11" s="470"/>
      <c r="TR11" s="470"/>
      <c r="TS11" s="470"/>
      <c r="TT11" s="470"/>
      <c r="TU11" s="470"/>
      <c r="TV11" s="470"/>
      <c r="TW11" s="470"/>
      <c r="TX11" s="470"/>
      <c r="TY11" s="470"/>
      <c r="TZ11" s="470"/>
      <c r="UA11" s="470"/>
      <c r="UB11" s="470"/>
      <c r="UC11" s="470"/>
      <c r="UD11" s="470"/>
      <c r="UE11" s="470"/>
      <c r="UF11" s="470"/>
      <c r="UG11" s="470"/>
      <c r="UH11" s="470"/>
      <c r="UI11" s="470"/>
      <c r="UJ11" s="470"/>
      <c r="UK11" s="470"/>
      <c r="UL11" s="470"/>
      <c r="UM11" s="470"/>
      <c r="UN11" s="470"/>
      <c r="UO11" s="470"/>
      <c r="UP11" s="470"/>
      <c r="UQ11" s="470"/>
      <c r="UR11" s="470"/>
      <c r="US11" s="470"/>
      <c r="UT11" s="470"/>
      <c r="UU11" s="470"/>
      <c r="UV11" s="470"/>
      <c r="UW11" s="470"/>
      <c r="UX11" s="470"/>
      <c r="UY11" s="470"/>
      <c r="UZ11" s="470"/>
      <c r="VA11" s="470"/>
      <c r="VB11" s="470"/>
      <c r="VC11" s="470"/>
      <c r="VD11" s="470"/>
      <c r="VE11" s="470"/>
      <c r="VF11" s="470"/>
      <c r="VG11" s="470"/>
      <c r="VH11" s="470"/>
      <c r="VI11" s="470"/>
      <c r="VJ11" s="470"/>
      <c r="VK11" s="470"/>
      <c r="VL11" s="470"/>
      <c r="VM11" s="470"/>
      <c r="VN11" s="470"/>
      <c r="VO11" s="470"/>
      <c r="VP11" s="470"/>
      <c r="VQ11" s="470"/>
      <c r="VR11" s="470"/>
      <c r="VS11" s="470"/>
      <c r="VT11" s="470"/>
      <c r="VU11" s="470"/>
      <c r="VV11" s="470"/>
      <c r="VW11" s="470"/>
      <c r="VX11" s="470"/>
      <c r="VY11" s="470"/>
      <c r="VZ11" s="470"/>
      <c r="WA11" s="470"/>
      <c r="WB11" s="470"/>
      <c r="WC11" s="470"/>
      <c r="WD11" s="470"/>
      <c r="WE11" s="470"/>
      <c r="WF11" s="470"/>
      <c r="WG11" s="470"/>
      <c r="WH11" s="470"/>
      <c r="WI11" s="470"/>
      <c r="WJ11" s="470"/>
      <c r="WK11" s="470"/>
      <c r="WL11" s="470"/>
      <c r="WM11" s="470"/>
      <c r="WN11" s="470"/>
      <c r="WO11" s="470"/>
      <c r="WP11" s="470"/>
      <c r="WQ11" s="470"/>
      <c r="WR11" s="470"/>
      <c r="WS11" s="470"/>
      <c r="WT11" s="470"/>
      <c r="WU11" s="470"/>
      <c r="WV11" s="470"/>
      <c r="WW11" s="470"/>
      <c r="WX11" s="470"/>
      <c r="WY11" s="470"/>
      <c r="WZ11" s="470"/>
      <c r="XA11" s="470"/>
      <c r="XB11" s="470"/>
      <c r="XC11" s="470"/>
      <c r="XD11" s="470"/>
      <c r="XE11" s="470"/>
      <c r="XF11" s="470"/>
      <c r="XG11" s="470"/>
      <c r="XH11" s="470"/>
      <c r="XI11" s="470"/>
      <c r="XJ11" s="470"/>
      <c r="XK11" s="470"/>
      <c r="XL11" s="470"/>
      <c r="XM11" s="470"/>
      <c r="XN11" s="470"/>
      <c r="XO11" s="470"/>
      <c r="XP11" s="470"/>
      <c r="XQ11" s="470"/>
      <c r="XR11" s="470"/>
      <c r="XS11" s="470"/>
      <c r="XT11" s="470"/>
      <c r="XU11" s="470"/>
      <c r="XV11" s="470"/>
      <c r="XW11" s="470"/>
      <c r="XX11" s="470"/>
      <c r="XY11" s="470"/>
      <c r="XZ11" s="470"/>
      <c r="YA11" s="470"/>
      <c r="YB11" s="470"/>
      <c r="YC11" s="470"/>
      <c r="YD11" s="470"/>
      <c r="YE11" s="470"/>
      <c r="YF11" s="470"/>
      <c r="YG11" s="470"/>
      <c r="YH11" s="470"/>
      <c r="YI11" s="470"/>
      <c r="YJ11" s="470"/>
      <c r="YK11" s="470"/>
      <c r="YL11" s="470"/>
      <c r="YM11" s="470"/>
      <c r="YN11" s="470"/>
      <c r="YO11" s="470"/>
      <c r="YP11" s="470"/>
      <c r="YQ11" s="470"/>
      <c r="YR11" s="470"/>
      <c r="YS11" s="470"/>
      <c r="YT11" s="470"/>
      <c r="YU11" s="470"/>
      <c r="YV11" s="470"/>
      <c r="YW11" s="470"/>
      <c r="YX11" s="470"/>
      <c r="YY11" s="470"/>
      <c r="YZ11" s="470"/>
      <c r="ZA11" s="470"/>
      <c r="ZB11" s="470"/>
      <c r="ZC11" s="470"/>
      <c r="ZD11" s="470"/>
      <c r="ZE11" s="470"/>
      <c r="ZF11" s="470"/>
      <c r="ZG11" s="470"/>
      <c r="ZH11" s="470"/>
      <c r="ZI11" s="470"/>
      <c r="ZJ11" s="470"/>
      <c r="ZK11" s="470"/>
      <c r="ZL11" s="470"/>
      <c r="ZM11" s="470"/>
      <c r="ZN11" s="470"/>
      <c r="ZO11" s="470"/>
      <c r="ZP11" s="470"/>
      <c r="ZQ11" s="470"/>
      <c r="ZR11" s="470"/>
      <c r="ZS11" s="470"/>
      <c r="ZT11" s="470"/>
      <c r="ZU11" s="470"/>
      <c r="ZV11" s="470"/>
      <c r="ZW11" s="470"/>
      <c r="ZX11" s="470"/>
      <c r="ZY11" s="470"/>
      <c r="ZZ11" s="470"/>
      <c r="AAA11" s="470"/>
      <c r="AAB11" s="470"/>
      <c r="AAC11" s="470"/>
      <c r="AAD11" s="470"/>
      <c r="AAE11" s="470"/>
      <c r="AAF11" s="470"/>
      <c r="AAG11" s="470"/>
      <c r="AAH11" s="470"/>
      <c r="AAI11" s="470"/>
      <c r="AAJ11" s="470"/>
      <c r="AAK11" s="470"/>
      <c r="AAL11" s="470"/>
      <c r="AAM11" s="470"/>
      <c r="AAN11" s="470"/>
      <c r="AAO11" s="470"/>
      <c r="AAP11" s="470"/>
      <c r="AAQ11" s="470"/>
      <c r="AAR11" s="470"/>
      <c r="AAS11" s="470"/>
      <c r="AAT11" s="470"/>
      <c r="AAU11" s="470"/>
      <c r="AAV11" s="470"/>
      <c r="AAW11" s="470"/>
      <c r="AAX11" s="470"/>
      <c r="AAY11" s="470"/>
      <c r="AAZ11" s="470"/>
      <c r="ABA11" s="470"/>
      <c r="ABB11" s="470"/>
      <c r="ABC11" s="470"/>
      <c r="ABD11" s="470"/>
      <c r="ABE11" s="470"/>
      <c r="ABF11" s="470"/>
      <c r="ABG11" s="470"/>
      <c r="ABH11" s="470"/>
      <c r="ABI11" s="470"/>
      <c r="ABJ11" s="470"/>
      <c r="ABK11" s="470"/>
      <c r="ABL11" s="470"/>
      <c r="ABM11" s="470"/>
      <c r="ABN11" s="470"/>
      <c r="ABO11" s="470"/>
      <c r="ABP11" s="470"/>
      <c r="ABQ11" s="470"/>
      <c r="ABR11" s="470"/>
      <c r="ABS11" s="470"/>
      <c r="ABT11" s="470"/>
      <c r="ABU11" s="470"/>
      <c r="ABV11" s="470"/>
      <c r="ABW11" s="470"/>
      <c r="ABX11" s="470"/>
      <c r="ABY11" s="470"/>
      <c r="ABZ11" s="470"/>
      <c r="ACA11" s="470"/>
      <c r="ACB11" s="470"/>
      <c r="ACC11" s="470"/>
      <c r="ACD11" s="470"/>
      <c r="ACE11" s="470"/>
      <c r="ACF11" s="470"/>
      <c r="ACG11" s="470"/>
      <c r="ACH11" s="470"/>
      <c r="ACI11" s="470"/>
      <c r="ACJ11" s="470"/>
      <c r="ACK11" s="470"/>
      <c r="ACL11" s="470"/>
      <c r="ACM11" s="470"/>
      <c r="ACN11" s="470"/>
      <c r="ACO11" s="470"/>
      <c r="ACP11" s="470"/>
      <c r="ACQ11" s="470"/>
      <c r="ACR11" s="470"/>
      <c r="ACS11" s="470"/>
      <c r="ACT11" s="470"/>
      <c r="ACU11" s="470"/>
      <c r="ACV11" s="470"/>
      <c r="ACW11" s="470"/>
      <c r="ACX11" s="470"/>
      <c r="ACY11" s="470"/>
      <c r="ACZ11" s="470"/>
      <c r="ADA11" s="470"/>
      <c r="ADB11" s="470"/>
      <c r="ADC11" s="470"/>
      <c r="ADD11" s="470"/>
      <c r="ADE11" s="470"/>
      <c r="ADF11" s="470"/>
      <c r="ADG11" s="470"/>
      <c r="ADH11" s="470"/>
      <c r="ADI11" s="470"/>
      <c r="ADJ11" s="470"/>
      <c r="ADK11" s="470"/>
      <c r="ADL11" s="470"/>
      <c r="ADM11" s="470"/>
      <c r="ADN11" s="470"/>
      <c r="ADO11" s="470"/>
      <c r="ADP11" s="470"/>
      <c r="ADQ11" s="470"/>
      <c r="ADR11" s="470"/>
      <c r="ADS11" s="470"/>
      <c r="ADT11" s="470"/>
      <c r="ADU11" s="470"/>
      <c r="ADV11" s="470"/>
      <c r="ADW11" s="470"/>
      <c r="ADX11" s="470"/>
      <c r="ADY11" s="470"/>
      <c r="ADZ11" s="470"/>
      <c r="AEA11" s="470"/>
      <c r="AEB11" s="470"/>
      <c r="AEC11" s="470"/>
      <c r="AED11" s="470"/>
      <c r="AEE11" s="470"/>
      <c r="AEF11" s="470"/>
      <c r="AEG11" s="470"/>
      <c r="AEH11" s="470"/>
      <c r="AEI11" s="470"/>
      <c r="AEJ11" s="470"/>
      <c r="AEK11" s="470"/>
      <c r="AEL11" s="470"/>
      <c r="AEM11" s="470"/>
      <c r="AEN11" s="470"/>
      <c r="AEO11" s="470"/>
      <c r="AEP11" s="470"/>
      <c r="AEQ11" s="470"/>
      <c r="AER11" s="470"/>
      <c r="AES11" s="470"/>
      <c r="AET11" s="470"/>
      <c r="AEU11" s="470"/>
      <c r="AEV11" s="470"/>
      <c r="AEW11" s="470"/>
      <c r="AEX11" s="470"/>
      <c r="AEY11" s="470"/>
      <c r="AEZ11" s="470"/>
      <c r="AFA11" s="470"/>
      <c r="AFB11" s="470"/>
      <c r="AFC11" s="470"/>
      <c r="AFD11" s="470"/>
      <c r="AFE11" s="470"/>
      <c r="AFF11" s="470"/>
      <c r="AFG11" s="470"/>
      <c r="AFH11" s="470"/>
      <c r="AFI11" s="470"/>
      <c r="AFJ11" s="470"/>
      <c r="AFK11" s="470"/>
      <c r="AFL11" s="470"/>
      <c r="AFM11" s="470"/>
      <c r="AFN11" s="470"/>
      <c r="AFO11" s="470"/>
      <c r="AFP11" s="470"/>
      <c r="AFQ11" s="470"/>
      <c r="AFR11" s="470"/>
      <c r="AFS11" s="470"/>
      <c r="AFT11" s="470"/>
      <c r="AFU11" s="470"/>
      <c r="AFV11" s="470"/>
      <c r="AFW11" s="470"/>
      <c r="AFX11" s="470"/>
      <c r="AFY11" s="470"/>
      <c r="AFZ11" s="470"/>
      <c r="AGA11" s="470"/>
      <c r="AGB11" s="470"/>
      <c r="AGC11" s="470"/>
      <c r="AGD11" s="470"/>
      <c r="AGE11" s="470"/>
      <c r="AGF11" s="470"/>
      <c r="AGG11" s="470"/>
      <c r="AGH11" s="470"/>
      <c r="AGI11" s="470"/>
      <c r="AGJ11" s="470"/>
      <c r="AGK11" s="470"/>
      <c r="AGL11" s="470"/>
      <c r="AGM11" s="470"/>
      <c r="AGN11" s="470"/>
      <c r="AGO11" s="470"/>
      <c r="AGP11" s="470"/>
      <c r="AGQ11" s="470"/>
      <c r="AGR11" s="470"/>
      <c r="AGS11" s="470"/>
      <c r="AGT11" s="470"/>
      <c r="AGU11" s="470"/>
      <c r="AGV11" s="470"/>
      <c r="AGW11" s="470"/>
      <c r="AGX11" s="470"/>
      <c r="AGY11" s="470"/>
      <c r="AGZ11" s="470"/>
      <c r="AHA11" s="470"/>
      <c r="AHB11" s="470"/>
      <c r="AHC11" s="470"/>
      <c r="AHD11" s="470"/>
      <c r="AHE11" s="470"/>
      <c r="AHF11" s="470"/>
      <c r="AHG11" s="470"/>
      <c r="AHH11" s="470"/>
      <c r="AHI11" s="470"/>
      <c r="AHJ11" s="470"/>
      <c r="AHK11" s="470"/>
      <c r="AHL11" s="470"/>
      <c r="AHM11" s="470"/>
      <c r="AHN11" s="470"/>
      <c r="AHO11" s="470"/>
      <c r="AHP11" s="470"/>
      <c r="AHQ11" s="470"/>
      <c r="AHR11" s="470"/>
      <c r="AHS11" s="470"/>
      <c r="AHT11" s="470"/>
      <c r="AHU11" s="470"/>
      <c r="AHV11" s="470"/>
      <c r="AHW11" s="470"/>
      <c r="AHX11" s="470"/>
      <c r="AHY11" s="470"/>
      <c r="AHZ11" s="470"/>
      <c r="AIA11" s="470"/>
      <c r="AIB11" s="470"/>
      <c r="AIC11" s="470"/>
      <c r="AID11" s="470"/>
      <c r="AIE11" s="470"/>
      <c r="AIF11" s="470"/>
      <c r="AIG11" s="470"/>
      <c r="AIH11" s="470"/>
      <c r="AII11" s="470"/>
      <c r="AIJ11" s="470"/>
      <c r="AIK11" s="470"/>
      <c r="AIL11" s="470"/>
      <c r="AIM11" s="470"/>
      <c r="AIN11" s="470"/>
      <c r="AIO11" s="470"/>
      <c r="AIP11" s="470"/>
      <c r="AIQ11" s="470"/>
      <c r="AIR11" s="470"/>
      <c r="AIS11" s="470"/>
      <c r="AIT11" s="470"/>
      <c r="AIU11" s="470"/>
      <c r="AIV11" s="470"/>
      <c r="AIW11" s="470"/>
      <c r="AIX11" s="470"/>
      <c r="AIY11" s="470"/>
      <c r="AIZ11" s="470"/>
      <c r="AJA11" s="470"/>
      <c r="AJB11" s="470"/>
      <c r="AJC11" s="470"/>
      <c r="AJD11" s="470"/>
      <c r="AJE11" s="470"/>
      <c r="AJF11" s="470"/>
      <c r="AJG11" s="470"/>
      <c r="AJH11" s="470"/>
      <c r="AJI11" s="470"/>
      <c r="AJJ11" s="470"/>
      <c r="AJK11" s="470"/>
      <c r="AJL11" s="470"/>
      <c r="AJM11" s="470"/>
      <c r="AJN11" s="470"/>
      <c r="AJO11" s="470"/>
      <c r="AJP11" s="470"/>
      <c r="AJQ11" s="470"/>
      <c r="AJR11" s="470"/>
      <c r="AJS11" s="470"/>
      <c r="AJT11" s="470"/>
      <c r="AJU11" s="470"/>
      <c r="AJV11" s="470"/>
      <c r="AJW11" s="470"/>
      <c r="AJX11" s="470"/>
      <c r="AJY11" s="470"/>
      <c r="AJZ11" s="470"/>
      <c r="AKA11" s="470"/>
      <c r="AKB11" s="470"/>
      <c r="AKC11" s="470"/>
      <c r="AKD11" s="470"/>
      <c r="AKE11" s="470"/>
      <c r="AKF11" s="470"/>
      <c r="AKG11" s="470"/>
      <c r="AKH11" s="470"/>
      <c r="AKI11" s="470"/>
      <c r="AKJ11" s="470"/>
      <c r="AKK11" s="470"/>
      <c r="AKL11" s="470"/>
      <c r="AKM11" s="470"/>
      <c r="AKN11" s="470"/>
      <c r="AKO11" s="470"/>
      <c r="AKP11" s="470"/>
      <c r="AKQ11" s="470"/>
      <c r="AKR11" s="470"/>
      <c r="AKS11" s="470"/>
      <c r="AKT11" s="470"/>
      <c r="AKU11" s="470"/>
      <c r="AKV11" s="470"/>
      <c r="AKW11" s="470"/>
      <c r="AKX11" s="470"/>
      <c r="AKY11" s="470"/>
      <c r="AKZ11" s="470"/>
      <c r="ALA11" s="470"/>
      <c r="ALB11" s="470"/>
      <c r="ALC11" s="470"/>
      <c r="ALD11" s="470"/>
      <c r="ALE11" s="470"/>
      <c r="ALF11" s="470"/>
      <c r="ALG11" s="470"/>
      <c r="ALH11" s="470"/>
      <c r="ALI11" s="470"/>
      <c r="ALJ11" s="470"/>
      <c r="ALK11" s="470"/>
      <c r="ALL11" s="470"/>
      <c r="ALM11" s="470"/>
      <c r="ALN11" s="470"/>
      <c r="ALO11" s="470"/>
      <c r="ALP11" s="470"/>
      <c r="ALQ11" s="470"/>
      <c r="ALR11" s="470"/>
      <c r="ALS11" s="470"/>
      <c r="ALT11" s="470"/>
      <c r="ALU11" s="470"/>
      <c r="ALV11" s="470"/>
      <c r="ALW11" s="470"/>
      <c r="ALX11" s="470"/>
      <c r="ALY11" s="470"/>
      <c r="ALZ11" s="470"/>
      <c r="AMA11" s="470"/>
      <c r="AMB11" s="470"/>
      <c r="AMC11" s="470"/>
      <c r="AMD11" s="470"/>
      <c r="AME11" s="470"/>
    </row>
    <row r="12" spans="1:1019" s="469" customFormat="1">
      <c r="A12" s="524"/>
      <c r="B12" s="552" t="s">
        <v>170</v>
      </c>
      <c r="C12" s="526"/>
      <c r="D12" s="441"/>
      <c r="E12" s="441"/>
      <c r="F12" s="441"/>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0"/>
      <c r="AN12" s="470"/>
      <c r="AO12" s="470"/>
      <c r="AP12" s="470"/>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c r="CI12" s="470"/>
      <c r="CJ12" s="470"/>
      <c r="CK12" s="470"/>
      <c r="CL12" s="470"/>
      <c r="CM12" s="470"/>
      <c r="CN12" s="470"/>
      <c r="CO12" s="470"/>
      <c r="CP12" s="470"/>
      <c r="CQ12" s="470"/>
      <c r="CR12" s="470"/>
      <c r="CS12" s="470"/>
      <c r="CT12" s="470"/>
      <c r="CU12" s="470"/>
      <c r="CV12" s="470"/>
      <c r="CW12" s="470"/>
      <c r="CX12" s="470"/>
      <c r="CY12" s="470"/>
      <c r="CZ12" s="470"/>
      <c r="DA12" s="470"/>
      <c r="DB12" s="470"/>
      <c r="DC12" s="470"/>
      <c r="DD12" s="470"/>
      <c r="DE12" s="470"/>
      <c r="DF12" s="470"/>
      <c r="DG12" s="470"/>
      <c r="DH12" s="470"/>
      <c r="DI12" s="470"/>
      <c r="DJ12" s="470"/>
      <c r="DK12" s="470"/>
      <c r="DL12" s="470"/>
      <c r="DM12" s="470"/>
      <c r="DN12" s="470"/>
      <c r="DO12" s="470"/>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70"/>
      <c r="ES12" s="470"/>
      <c r="ET12" s="470"/>
      <c r="EU12" s="470"/>
      <c r="EV12" s="470"/>
      <c r="EW12" s="470"/>
      <c r="EX12" s="470"/>
      <c r="EY12" s="470"/>
      <c r="EZ12" s="470"/>
      <c r="FA12" s="470"/>
      <c r="FB12" s="470"/>
      <c r="FC12" s="470"/>
      <c r="FD12" s="470"/>
      <c r="FE12" s="470"/>
      <c r="FF12" s="470"/>
      <c r="FG12" s="470"/>
      <c r="FH12" s="470"/>
      <c r="FI12" s="470"/>
      <c r="FJ12" s="470"/>
      <c r="FK12" s="470"/>
      <c r="FL12" s="470"/>
      <c r="FM12" s="470"/>
      <c r="FN12" s="470"/>
      <c r="FO12" s="470"/>
      <c r="FP12" s="470"/>
      <c r="FQ12" s="470"/>
      <c r="FR12" s="470"/>
      <c r="FS12" s="470"/>
      <c r="FT12" s="470"/>
      <c r="FU12" s="470"/>
      <c r="FV12" s="470"/>
      <c r="FW12" s="470"/>
      <c r="FX12" s="470"/>
      <c r="FY12" s="470"/>
      <c r="FZ12" s="470"/>
      <c r="GA12" s="470"/>
      <c r="GB12" s="470"/>
      <c r="GC12" s="470"/>
      <c r="GD12" s="470"/>
      <c r="GE12" s="470"/>
      <c r="GF12" s="470"/>
      <c r="GG12" s="470"/>
      <c r="GH12" s="470"/>
      <c r="GI12" s="470"/>
      <c r="GJ12" s="470"/>
      <c r="GK12" s="470"/>
      <c r="GL12" s="470"/>
      <c r="GM12" s="470"/>
      <c r="GN12" s="470"/>
      <c r="GO12" s="470"/>
      <c r="GP12" s="470"/>
      <c r="GQ12" s="470"/>
      <c r="GR12" s="470"/>
      <c r="GS12" s="470"/>
      <c r="GT12" s="470"/>
      <c r="GU12" s="470"/>
      <c r="GV12" s="470"/>
      <c r="GW12" s="470"/>
      <c r="GX12" s="470"/>
      <c r="GY12" s="470"/>
      <c r="GZ12" s="470"/>
      <c r="HA12" s="470"/>
      <c r="HB12" s="470"/>
      <c r="HC12" s="470"/>
      <c r="HD12" s="470"/>
      <c r="HE12" s="470"/>
      <c r="HF12" s="470"/>
      <c r="HG12" s="470"/>
      <c r="HH12" s="470"/>
      <c r="HI12" s="470"/>
      <c r="HJ12" s="470"/>
      <c r="HK12" s="470"/>
      <c r="HL12" s="470"/>
      <c r="HM12" s="470"/>
      <c r="HN12" s="470"/>
      <c r="HO12" s="470"/>
      <c r="HP12" s="470"/>
      <c r="HQ12" s="470"/>
      <c r="HR12" s="470"/>
      <c r="HS12" s="470"/>
      <c r="HT12" s="470"/>
      <c r="HU12" s="470"/>
      <c r="HV12" s="470"/>
      <c r="HW12" s="470"/>
      <c r="HX12" s="470"/>
      <c r="HY12" s="470"/>
      <c r="HZ12" s="470"/>
      <c r="IA12" s="470"/>
      <c r="IB12" s="470"/>
      <c r="IC12" s="470"/>
      <c r="ID12" s="470"/>
      <c r="IE12" s="470"/>
      <c r="IF12" s="470"/>
      <c r="IG12" s="470"/>
      <c r="IH12" s="470"/>
      <c r="II12" s="470"/>
      <c r="IJ12" s="470"/>
      <c r="IK12" s="470"/>
      <c r="IL12" s="470"/>
      <c r="IM12" s="470"/>
      <c r="IN12" s="470"/>
      <c r="IO12" s="470"/>
      <c r="IP12" s="470"/>
      <c r="IQ12" s="470"/>
      <c r="IR12" s="470"/>
      <c r="IS12" s="470"/>
      <c r="IT12" s="470"/>
      <c r="IU12" s="470"/>
      <c r="IV12" s="470"/>
      <c r="IW12" s="470"/>
      <c r="IX12" s="470"/>
      <c r="IY12" s="470"/>
      <c r="IZ12" s="470"/>
      <c r="JA12" s="470"/>
      <c r="JB12" s="470"/>
      <c r="JC12" s="470"/>
      <c r="JD12" s="470"/>
      <c r="JE12" s="470"/>
      <c r="JF12" s="470"/>
      <c r="JG12" s="470"/>
      <c r="JH12" s="470"/>
      <c r="JI12" s="470"/>
      <c r="JJ12" s="470"/>
      <c r="JK12" s="470"/>
      <c r="JL12" s="470"/>
      <c r="JM12" s="470"/>
      <c r="JN12" s="470"/>
      <c r="JO12" s="470"/>
      <c r="JP12" s="470"/>
      <c r="JQ12" s="470"/>
      <c r="JR12" s="470"/>
      <c r="JS12" s="470"/>
      <c r="JT12" s="470"/>
      <c r="JU12" s="470"/>
      <c r="JV12" s="470"/>
      <c r="JW12" s="470"/>
      <c r="JX12" s="470"/>
      <c r="JY12" s="470"/>
      <c r="JZ12" s="470"/>
      <c r="KA12" s="470"/>
      <c r="KB12" s="470"/>
      <c r="KC12" s="470"/>
      <c r="KD12" s="470"/>
      <c r="KE12" s="470"/>
      <c r="KF12" s="470"/>
      <c r="KG12" s="470"/>
      <c r="KH12" s="470"/>
      <c r="KI12" s="470"/>
      <c r="KJ12" s="470"/>
      <c r="KK12" s="470"/>
      <c r="KL12" s="470"/>
      <c r="KM12" s="470"/>
      <c r="KN12" s="470"/>
      <c r="KO12" s="470"/>
      <c r="KP12" s="470"/>
      <c r="KQ12" s="470"/>
      <c r="KR12" s="470"/>
      <c r="KS12" s="470"/>
      <c r="KT12" s="470"/>
      <c r="KU12" s="470"/>
      <c r="KV12" s="470"/>
      <c r="KW12" s="470"/>
      <c r="KX12" s="470"/>
      <c r="KY12" s="470"/>
      <c r="KZ12" s="470"/>
      <c r="LA12" s="470"/>
      <c r="LB12" s="470"/>
      <c r="LC12" s="470"/>
      <c r="LD12" s="470"/>
      <c r="LE12" s="470"/>
      <c r="LF12" s="470"/>
      <c r="LG12" s="470"/>
      <c r="LH12" s="470"/>
      <c r="LI12" s="470"/>
      <c r="LJ12" s="470"/>
      <c r="LK12" s="470"/>
      <c r="LL12" s="470"/>
      <c r="LM12" s="470"/>
      <c r="LN12" s="470"/>
      <c r="LO12" s="470"/>
      <c r="LP12" s="470"/>
      <c r="LQ12" s="470"/>
      <c r="LR12" s="470"/>
      <c r="LS12" s="470"/>
      <c r="LT12" s="470"/>
      <c r="LU12" s="470"/>
      <c r="LV12" s="470"/>
      <c r="LW12" s="470"/>
      <c r="LX12" s="470"/>
      <c r="LY12" s="470"/>
      <c r="LZ12" s="470"/>
      <c r="MA12" s="470"/>
      <c r="MB12" s="470"/>
      <c r="MC12" s="470"/>
      <c r="MD12" s="470"/>
      <c r="ME12" s="470"/>
      <c r="MF12" s="470"/>
      <c r="MG12" s="470"/>
      <c r="MH12" s="470"/>
      <c r="MI12" s="470"/>
      <c r="MJ12" s="470"/>
      <c r="MK12" s="470"/>
      <c r="ML12" s="470"/>
      <c r="MM12" s="470"/>
      <c r="MN12" s="470"/>
      <c r="MO12" s="470"/>
      <c r="MP12" s="470"/>
      <c r="MQ12" s="470"/>
      <c r="MR12" s="470"/>
      <c r="MS12" s="470"/>
      <c r="MT12" s="470"/>
      <c r="MU12" s="470"/>
      <c r="MV12" s="470"/>
      <c r="MW12" s="470"/>
      <c r="MX12" s="470"/>
      <c r="MY12" s="470"/>
      <c r="MZ12" s="470"/>
      <c r="NA12" s="470"/>
      <c r="NB12" s="470"/>
      <c r="NC12" s="470"/>
      <c r="ND12" s="470"/>
      <c r="NE12" s="470"/>
      <c r="NF12" s="470"/>
      <c r="NG12" s="470"/>
      <c r="NH12" s="470"/>
      <c r="NI12" s="470"/>
      <c r="NJ12" s="470"/>
      <c r="NK12" s="470"/>
      <c r="NL12" s="470"/>
      <c r="NM12" s="470"/>
      <c r="NN12" s="470"/>
      <c r="NO12" s="470"/>
      <c r="NP12" s="470"/>
      <c r="NQ12" s="470"/>
      <c r="NR12" s="470"/>
      <c r="NS12" s="470"/>
      <c r="NT12" s="470"/>
      <c r="NU12" s="470"/>
      <c r="NV12" s="470"/>
      <c r="NW12" s="470"/>
      <c r="NX12" s="470"/>
      <c r="NY12" s="470"/>
      <c r="NZ12" s="470"/>
      <c r="OA12" s="470"/>
      <c r="OB12" s="470"/>
      <c r="OC12" s="470"/>
      <c r="OD12" s="470"/>
      <c r="OE12" s="470"/>
      <c r="OF12" s="470"/>
      <c r="OG12" s="470"/>
      <c r="OH12" s="470"/>
      <c r="OI12" s="470"/>
      <c r="OJ12" s="470"/>
      <c r="OK12" s="470"/>
      <c r="OL12" s="470"/>
      <c r="OM12" s="470"/>
      <c r="ON12" s="470"/>
      <c r="OO12" s="470"/>
      <c r="OP12" s="470"/>
      <c r="OQ12" s="470"/>
      <c r="OR12" s="470"/>
      <c r="OS12" s="470"/>
      <c r="OT12" s="470"/>
      <c r="OU12" s="470"/>
      <c r="OV12" s="470"/>
      <c r="OW12" s="470"/>
      <c r="OX12" s="470"/>
      <c r="OY12" s="470"/>
      <c r="OZ12" s="470"/>
      <c r="PA12" s="470"/>
      <c r="PB12" s="470"/>
      <c r="PC12" s="470"/>
      <c r="PD12" s="470"/>
      <c r="PE12" s="470"/>
      <c r="PF12" s="470"/>
      <c r="PG12" s="470"/>
      <c r="PH12" s="470"/>
      <c r="PI12" s="470"/>
      <c r="PJ12" s="470"/>
      <c r="PK12" s="470"/>
      <c r="PL12" s="470"/>
      <c r="PM12" s="470"/>
      <c r="PN12" s="470"/>
      <c r="PO12" s="470"/>
      <c r="PP12" s="470"/>
      <c r="PQ12" s="470"/>
      <c r="PR12" s="470"/>
      <c r="PS12" s="470"/>
      <c r="PT12" s="470"/>
      <c r="PU12" s="470"/>
      <c r="PV12" s="470"/>
      <c r="PW12" s="470"/>
      <c r="PX12" s="470"/>
      <c r="PY12" s="470"/>
      <c r="PZ12" s="470"/>
      <c r="QA12" s="470"/>
      <c r="QB12" s="470"/>
      <c r="QC12" s="470"/>
      <c r="QD12" s="470"/>
      <c r="QE12" s="470"/>
      <c r="QF12" s="470"/>
      <c r="QG12" s="470"/>
      <c r="QH12" s="470"/>
      <c r="QI12" s="470"/>
      <c r="QJ12" s="470"/>
      <c r="QK12" s="470"/>
      <c r="QL12" s="470"/>
      <c r="QM12" s="470"/>
      <c r="QN12" s="470"/>
      <c r="QO12" s="470"/>
      <c r="QP12" s="470"/>
      <c r="QQ12" s="470"/>
      <c r="QR12" s="470"/>
      <c r="QS12" s="470"/>
      <c r="QT12" s="470"/>
      <c r="QU12" s="470"/>
      <c r="QV12" s="470"/>
      <c r="QW12" s="470"/>
      <c r="QX12" s="470"/>
      <c r="QY12" s="470"/>
      <c r="QZ12" s="470"/>
      <c r="RA12" s="470"/>
      <c r="RB12" s="470"/>
      <c r="RC12" s="470"/>
      <c r="RD12" s="470"/>
      <c r="RE12" s="470"/>
      <c r="RF12" s="470"/>
      <c r="RG12" s="470"/>
      <c r="RH12" s="470"/>
      <c r="RI12" s="470"/>
      <c r="RJ12" s="470"/>
      <c r="RK12" s="470"/>
      <c r="RL12" s="470"/>
      <c r="RM12" s="470"/>
      <c r="RN12" s="470"/>
      <c r="RO12" s="470"/>
      <c r="RP12" s="470"/>
      <c r="RQ12" s="470"/>
      <c r="RR12" s="470"/>
      <c r="RS12" s="470"/>
      <c r="RT12" s="470"/>
      <c r="RU12" s="470"/>
      <c r="RV12" s="470"/>
      <c r="RW12" s="470"/>
      <c r="RX12" s="470"/>
      <c r="RY12" s="470"/>
      <c r="RZ12" s="470"/>
      <c r="SA12" s="470"/>
      <c r="SB12" s="470"/>
      <c r="SC12" s="470"/>
      <c r="SD12" s="470"/>
      <c r="SE12" s="470"/>
      <c r="SF12" s="470"/>
      <c r="SG12" s="470"/>
      <c r="SH12" s="470"/>
      <c r="SI12" s="470"/>
      <c r="SJ12" s="470"/>
      <c r="SK12" s="470"/>
      <c r="SL12" s="470"/>
      <c r="SM12" s="470"/>
      <c r="SN12" s="470"/>
      <c r="SO12" s="470"/>
      <c r="SP12" s="470"/>
      <c r="SQ12" s="470"/>
      <c r="SR12" s="470"/>
      <c r="SS12" s="470"/>
      <c r="ST12" s="470"/>
      <c r="SU12" s="470"/>
      <c r="SV12" s="470"/>
      <c r="SW12" s="470"/>
      <c r="SX12" s="470"/>
      <c r="SY12" s="470"/>
      <c r="SZ12" s="470"/>
      <c r="TA12" s="470"/>
      <c r="TB12" s="470"/>
      <c r="TC12" s="470"/>
      <c r="TD12" s="470"/>
      <c r="TE12" s="470"/>
      <c r="TF12" s="470"/>
      <c r="TG12" s="470"/>
      <c r="TH12" s="470"/>
      <c r="TI12" s="470"/>
      <c r="TJ12" s="470"/>
      <c r="TK12" s="470"/>
      <c r="TL12" s="470"/>
      <c r="TM12" s="470"/>
      <c r="TN12" s="470"/>
      <c r="TO12" s="470"/>
      <c r="TP12" s="470"/>
      <c r="TQ12" s="470"/>
      <c r="TR12" s="470"/>
      <c r="TS12" s="470"/>
      <c r="TT12" s="470"/>
      <c r="TU12" s="470"/>
      <c r="TV12" s="470"/>
      <c r="TW12" s="470"/>
      <c r="TX12" s="470"/>
      <c r="TY12" s="470"/>
      <c r="TZ12" s="470"/>
      <c r="UA12" s="470"/>
      <c r="UB12" s="470"/>
      <c r="UC12" s="470"/>
      <c r="UD12" s="470"/>
      <c r="UE12" s="470"/>
      <c r="UF12" s="470"/>
      <c r="UG12" s="470"/>
      <c r="UH12" s="470"/>
      <c r="UI12" s="470"/>
      <c r="UJ12" s="470"/>
      <c r="UK12" s="470"/>
      <c r="UL12" s="470"/>
      <c r="UM12" s="470"/>
      <c r="UN12" s="470"/>
      <c r="UO12" s="470"/>
      <c r="UP12" s="470"/>
      <c r="UQ12" s="470"/>
      <c r="UR12" s="470"/>
      <c r="US12" s="470"/>
      <c r="UT12" s="470"/>
      <c r="UU12" s="470"/>
      <c r="UV12" s="470"/>
      <c r="UW12" s="470"/>
      <c r="UX12" s="470"/>
      <c r="UY12" s="470"/>
      <c r="UZ12" s="470"/>
      <c r="VA12" s="470"/>
      <c r="VB12" s="470"/>
      <c r="VC12" s="470"/>
      <c r="VD12" s="470"/>
      <c r="VE12" s="470"/>
      <c r="VF12" s="470"/>
      <c r="VG12" s="470"/>
      <c r="VH12" s="470"/>
      <c r="VI12" s="470"/>
      <c r="VJ12" s="470"/>
      <c r="VK12" s="470"/>
      <c r="VL12" s="470"/>
      <c r="VM12" s="470"/>
      <c r="VN12" s="470"/>
      <c r="VO12" s="470"/>
      <c r="VP12" s="470"/>
      <c r="VQ12" s="470"/>
      <c r="VR12" s="470"/>
      <c r="VS12" s="470"/>
      <c r="VT12" s="470"/>
      <c r="VU12" s="470"/>
      <c r="VV12" s="470"/>
      <c r="VW12" s="470"/>
      <c r="VX12" s="470"/>
      <c r="VY12" s="470"/>
      <c r="VZ12" s="470"/>
      <c r="WA12" s="470"/>
      <c r="WB12" s="470"/>
      <c r="WC12" s="470"/>
      <c r="WD12" s="470"/>
      <c r="WE12" s="470"/>
      <c r="WF12" s="470"/>
      <c r="WG12" s="470"/>
      <c r="WH12" s="470"/>
      <c r="WI12" s="470"/>
      <c r="WJ12" s="470"/>
      <c r="WK12" s="470"/>
      <c r="WL12" s="470"/>
      <c r="WM12" s="470"/>
      <c r="WN12" s="470"/>
      <c r="WO12" s="470"/>
      <c r="WP12" s="470"/>
      <c r="WQ12" s="470"/>
      <c r="WR12" s="470"/>
      <c r="WS12" s="470"/>
      <c r="WT12" s="470"/>
      <c r="WU12" s="470"/>
      <c r="WV12" s="470"/>
      <c r="WW12" s="470"/>
      <c r="WX12" s="470"/>
      <c r="WY12" s="470"/>
      <c r="WZ12" s="470"/>
      <c r="XA12" s="470"/>
      <c r="XB12" s="470"/>
      <c r="XC12" s="470"/>
      <c r="XD12" s="470"/>
      <c r="XE12" s="470"/>
      <c r="XF12" s="470"/>
      <c r="XG12" s="470"/>
      <c r="XH12" s="470"/>
      <c r="XI12" s="470"/>
      <c r="XJ12" s="470"/>
      <c r="XK12" s="470"/>
      <c r="XL12" s="470"/>
      <c r="XM12" s="470"/>
      <c r="XN12" s="470"/>
      <c r="XO12" s="470"/>
      <c r="XP12" s="470"/>
      <c r="XQ12" s="470"/>
      <c r="XR12" s="470"/>
      <c r="XS12" s="470"/>
      <c r="XT12" s="470"/>
      <c r="XU12" s="470"/>
      <c r="XV12" s="470"/>
      <c r="XW12" s="470"/>
      <c r="XX12" s="470"/>
      <c r="XY12" s="470"/>
      <c r="XZ12" s="470"/>
      <c r="YA12" s="470"/>
      <c r="YB12" s="470"/>
      <c r="YC12" s="470"/>
      <c r="YD12" s="470"/>
      <c r="YE12" s="470"/>
      <c r="YF12" s="470"/>
      <c r="YG12" s="470"/>
      <c r="YH12" s="470"/>
      <c r="YI12" s="470"/>
      <c r="YJ12" s="470"/>
      <c r="YK12" s="470"/>
      <c r="YL12" s="470"/>
      <c r="YM12" s="470"/>
      <c r="YN12" s="470"/>
      <c r="YO12" s="470"/>
      <c r="YP12" s="470"/>
      <c r="YQ12" s="470"/>
      <c r="YR12" s="470"/>
      <c r="YS12" s="470"/>
      <c r="YT12" s="470"/>
      <c r="YU12" s="470"/>
      <c r="YV12" s="470"/>
      <c r="YW12" s="470"/>
      <c r="YX12" s="470"/>
      <c r="YY12" s="470"/>
      <c r="YZ12" s="470"/>
      <c r="ZA12" s="470"/>
      <c r="ZB12" s="470"/>
      <c r="ZC12" s="470"/>
      <c r="ZD12" s="470"/>
      <c r="ZE12" s="470"/>
      <c r="ZF12" s="470"/>
      <c r="ZG12" s="470"/>
      <c r="ZH12" s="470"/>
      <c r="ZI12" s="470"/>
      <c r="ZJ12" s="470"/>
      <c r="ZK12" s="470"/>
      <c r="ZL12" s="470"/>
      <c r="ZM12" s="470"/>
      <c r="ZN12" s="470"/>
      <c r="ZO12" s="470"/>
      <c r="ZP12" s="470"/>
      <c r="ZQ12" s="470"/>
      <c r="ZR12" s="470"/>
      <c r="ZS12" s="470"/>
      <c r="ZT12" s="470"/>
      <c r="ZU12" s="470"/>
      <c r="ZV12" s="470"/>
      <c r="ZW12" s="470"/>
      <c r="ZX12" s="470"/>
      <c r="ZY12" s="470"/>
      <c r="ZZ12" s="470"/>
      <c r="AAA12" s="470"/>
      <c r="AAB12" s="470"/>
      <c r="AAC12" s="470"/>
      <c r="AAD12" s="470"/>
      <c r="AAE12" s="470"/>
      <c r="AAF12" s="470"/>
      <c r="AAG12" s="470"/>
      <c r="AAH12" s="470"/>
      <c r="AAI12" s="470"/>
      <c r="AAJ12" s="470"/>
      <c r="AAK12" s="470"/>
      <c r="AAL12" s="470"/>
      <c r="AAM12" s="470"/>
      <c r="AAN12" s="470"/>
      <c r="AAO12" s="470"/>
      <c r="AAP12" s="470"/>
      <c r="AAQ12" s="470"/>
      <c r="AAR12" s="470"/>
      <c r="AAS12" s="470"/>
      <c r="AAT12" s="470"/>
      <c r="AAU12" s="470"/>
      <c r="AAV12" s="470"/>
      <c r="AAW12" s="470"/>
      <c r="AAX12" s="470"/>
      <c r="AAY12" s="470"/>
      <c r="AAZ12" s="470"/>
      <c r="ABA12" s="470"/>
      <c r="ABB12" s="470"/>
      <c r="ABC12" s="470"/>
      <c r="ABD12" s="470"/>
      <c r="ABE12" s="470"/>
      <c r="ABF12" s="470"/>
      <c r="ABG12" s="470"/>
      <c r="ABH12" s="470"/>
      <c r="ABI12" s="470"/>
      <c r="ABJ12" s="470"/>
      <c r="ABK12" s="470"/>
      <c r="ABL12" s="470"/>
      <c r="ABM12" s="470"/>
      <c r="ABN12" s="470"/>
      <c r="ABO12" s="470"/>
      <c r="ABP12" s="470"/>
      <c r="ABQ12" s="470"/>
      <c r="ABR12" s="470"/>
      <c r="ABS12" s="470"/>
      <c r="ABT12" s="470"/>
      <c r="ABU12" s="470"/>
      <c r="ABV12" s="470"/>
      <c r="ABW12" s="470"/>
      <c r="ABX12" s="470"/>
      <c r="ABY12" s="470"/>
      <c r="ABZ12" s="470"/>
      <c r="ACA12" s="470"/>
      <c r="ACB12" s="470"/>
      <c r="ACC12" s="470"/>
      <c r="ACD12" s="470"/>
      <c r="ACE12" s="470"/>
      <c r="ACF12" s="470"/>
      <c r="ACG12" s="470"/>
      <c r="ACH12" s="470"/>
      <c r="ACI12" s="470"/>
      <c r="ACJ12" s="470"/>
      <c r="ACK12" s="470"/>
      <c r="ACL12" s="470"/>
      <c r="ACM12" s="470"/>
      <c r="ACN12" s="470"/>
      <c r="ACO12" s="470"/>
      <c r="ACP12" s="470"/>
      <c r="ACQ12" s="470"/>
      <c r="ACR12" s="470"/>
      <c r="ACS12" s="470"/>
      <c r="ACT12" s="470"/>
      <c r="ACU12" s="470"/>
      <c r="ACV12" s="470"/>
      <c r="ACW12" s="470"/>
      <c r="ACX12" s="470"/>
      <c r="ACY12" s="470"/>
      <c r="ACZ12" s="470"/>
      <c r="ADA12" s="470"/>
      <c r="ADB12" s="470"/>
      <c r="ADC12" s="470"/>
      <c r="ADD12" s="470"/>
      <c r="ADE12" s="470"/>
      <c r="ADF12" s="470"/>
      <c r="ADG12" s="470"/>
      <c r="ADH12" s="470"/>
      <c r="ADI12" s="470"/>
      <c r="ADJ12" s="470"/>
      <c r="ADK12" s="470"/>
      <c r="ADL12" s="470"/>
      <c r="ADM12" s="470"/>
      <c r="ADN12" s="470"/>
      <c r="ADO12" s="470"/>
      <c r="ADP12" s="470"/>
      <c r="ADQ12" s="470"/>
      <c r="ADR12" s="470"/>
      <c r="ADS12" s="470"/>
      <c r="ADT12" s="470"/>
      <c r="ADU12" s="470"/>
      <c r="ADV12" s="470"/>
      <c r="ADW12" s="470"/>
      <c r="ADX12" s="470"/>
      <c r="ADY12" s="470"/>
      <c r="ADZ12" s="470"/>
      <c r="AEA12" s="470"/>
      <c r="AEB12" s="470"/>
      <c r="AEC12" s="470"/>
      <c r="AED12" s="470"/>
      <c r="AEE12" s="470"/>
      <c r="AEF12" s="470"/>
      <c r="AEG12" s="470"/>
      <c r="AEH12" s="470"/>
      <c r="AEI12" s="470"/>
      <c r="AEJ12" s="470"/>
      <c r="AEK12" s="470"/>
      <c r="AEL12" s="470"/>
      <c r="AEM12" s="470"/>
      <c r="AEN12" s="470"/>
      <c r="AEO12" s="470"/>
      <c r="AEP12" s="470"/>
      <c r="AEQ12" s="470"/>
      <c r="AER12" s="470"/>
      <c r="AES12" s="470"/>
      <c r="AET12" s="470"/>
      <c r="AEU12" s="470"/>
      <c r="AEV12" s="470"/>
      <c r="AEW12" s="470"/>
      <c r="AEX12" s="470"/>
      <c r="AEY12" s="470"/>
      <c r="AEZ12" s="470"/>
      <c r="AFA12" s="470"/>
      <c r="AFB12" s="470"/>
      <c r="AFC12" s="470"/>
      <c r="AFD12" s="470"/>
      <c r="AFE12" s="470"/>
      <c r="AFF12" s="470"/>
      <c r="AFG12" s="470"/>
      <c r="AFH12" s="470"/>
      <c r="AFI12" s="470"/>
      <c r="AFJ12" s="470"/>
      <c r="AFK12" s="470"/>
      <c r="AFL12" s="470"/>
      <c r="AFM12" s="470"/>
      <c r="AFN12" s="470"/>
      <c r="AFO12" s="470"/>
      <c r="AFP12" s="470"/>
      <c r="AFQ12" s="470"/>
      <c r="AFR12" s="470"/>
      <c r="AFS12" s="470"/>
      <c r="AFT12" s="470"/>
      <c r="AFU12" s="470"/>
      <c r="AFV12" s="470"/>
      <c r="AFW12" s="470"/>
      <c r="AFX12" s="470"/>
      <c r="AFY12" s="470"/>
      <c r="AFZ12" s="470"/>
      <c r="AGA12" s="470"/>
      <c r="AGB12" s="470"/>
      <c r="AGC12" s="470"/>
      <c r="AGD12" s="470"/>
      <c r="AGE12" s="470"/>
      <c r="AGF12" s="470"/>
      <c r="AGG12" s="470"/>
      <c r="AGH12" s="470"/>
      <c r="AGI12" s="470"/>
      <c r="AGJ12" s="470"/>
      <c r="AGK12" s="470"/>
      <c r="AGL12" s="470"/>
      <c r="AGM12" s="470"/>
      <c r="AGN12" s="470"/>
      <c r="AGO12" s="470"/>
      <c r="AGP12" s="470"/>
      <c r="AGQ12" s="470"/>
      <c r="AGR12" s="470"/>
      <c r="AGS12" s="470"/>
      <c r="AGT12" s="470"/>
      <c r="AGU12" s="470"/>
      <c r="AGV12" s="470"/>
      <c r="AGW12" s="470"/>
      <c r="AGX12" s="470"/>
      <c r="AGY12" s="470"/>
      <c r="AGZ12" s="470"/>
      <c r="AHA12" s="470"/>
      <c r="AHB12" s="470"/>
      <c r="AHC12" s="470"/>
      <c r="AHD12" s="470"/>
      <c r="AHE12" s="470"/>
      <c r="AHF12" s="470"/>
      <c r="AHG12" s="470"/>
      <c r="AHH12" s="470"/>
      <c r="AHI12" s="470"/>
      <c r="AHJ12" s="470"/>
      <c r="AHK12" s="470"/>
      <c r="AHL12" s="470"/>
      <c r="AHM12" s="470"/>
      <c r="AHN12" s="470"/>
      <c r="AHO12" s="470"/>
      <c r="AHP12" s="470"/>
      <c r="AHQ12" s="470"/>
      <c r="AHR12" s="470"/>
      <c r="AHS12" s="470"/>
      <c r="AHT12" s="470"/>
      <c r="AHU12" s="470"/>
      <c r="AHV12" s="470"/>
      <c r="AHW12" s="470"/>
      <c r="AHX12" s="470"/>
      <c r="AHY12" s="470"/>
      <c r="AHZ12" s="470"/>
      <c r="AIA12" s="470"/>
      <c r="AIB12" s="470"/>
      <c r="AIC12" s="470"/>
      <c r="AID12" s="470"/>
      <c r="AIE12" s="470"/>
      <c r="AIF12" s="470"/>
      <c r="AIG12" s="470"/>
      <c r="AIH12" s="470"/>
      <c r="AII12" s="470"/>
      <c r="AIJ12" s="470"/>
      <c r="AIK12" s="470"/>
      <c r="AIL12" s="470"/>
      <c r="AIM12" s="470"/>
      <c r="AIN12" s="470"/>
      <c r="AIO12" s="470"/>
      <c r="AIP12" s="470"/>
      <c r="AIQ12" s="470"/>
      <c r="AIR12" s="470"/>
      <c r="AIS12" s="470"/>
      <c r="AIT12" s="470"/>
      <c r="AIU12" s="470"/>
      <c r="AIV12" s="470"/>
      <c r="AIW12" s="470"/>
      <c r="AIX12" s="470"/>
      <c r="AIY12" s="470"/>
      <c r="AIZ12" s="470"/>
      <c r="AJA12" s="470"/>
      <c r="AJB12" s="470"/>
      <c r="AJC12" s="470"/>
      <c r="AJD12" s="470"/>
      <c r="AJE12" s="470"/>
      <c r="AJF12" s="470"/>
      <c r="AJG12" s="470"/>
      <c r="AJH12" s="470"/>
      <c r="AJI12" s="470"/>
      <c r="AJJ12" s="470"/>
      <c r="AJK12" s="470"/>
      <c r="AJL12" s="470"/>
      <c r="AJM12" s="470"/>
      <c r="AJN12" s="470"/>
      <c r="AJO12" s="470"/>
      <c r="AJP12" s="470"/>
      <c r="AJQ12" s="470"/>
      <c r="AJR12" s="470"/>
      <c r="AJS12" s="470"/>
      <c r="AJT12" s="470"/>
      <c r="AJU12" s="470"/>
      <c r="AJV12" s="470"/>
      <c r="AJW12" s="470"/>
      <c r="AJX12" s="470"/>
      <c r="AJY12" s="470"/>
      <c r="AJZ12" s="470"/>
      <c r="AKA12" s="470"/>
      <c r="AKB12" s="470"/>
      <c r="AKC12" s="470"/>
      <c r="AKD12" s="470"/>
      <c r="AKE12" s="470"/>
      <c r="AKF12" s="470"/>
      <c r="AKG12" s="470"/>
      <c r="AKH12" s="470"/>
      <c r="AKI12" s="470"/>
      <c r="AKJ12" s="470"/>
      <c r="AKK12" s="470"/>
      <c r="AKL12" s="470"/>
      <c r="AKM12" s="470"/>
      <c r="AKN12" s="470"/>
      <c r="AKO12" s="470"/>
      <c r="AKP12" s="470"/>
      <c r="AKQ12" s="470"/>
      <c r="AKR12" s="470"/>
      <c r="AKS12" s="470"/>
      <c r="AKT12" s="470"/>
      <c r="AKU12" s="470"/>
      <c r="AKV12" s="470"/>
      <c r="AKW12" s="470"/>
      <c r="AKX12" s="470"/>
      <c r="AKY12" s="470"/>
      <c r="AKZ12" s="470"/>
      <c r="ALA12" s="470"/>
      <c r="ALB12" s="470"/>
      <c r="ALC12" s="470"/>
      <c r="ALD12" s="470"/>
      <c r="ALE12" s="470"/>
      <c r="ALF12" s="470"/>
      <c r="ALG12" s="470"/>
      <c r="ALH12" s="470"/>
      <c r="ALI12" s="470"/>
      <c r="ALJ12" s="470"/>
      <c r="ALK12" s="470"/>
      <c r="ALL12" s="470"/>
      <c r="ALM12" s="470"/>
      <c r="ALN12" s="470"/>
      <c r="ALO12" s="470"/>
      <c r="ALP12" s="470"/>
      <c r="ALQ12" s="470"/>
      <c r="ALR12" s="470"/>
      <c r="ALS12" s="470"/>
      <c r="ALT12" s="470"/>
      <c r="ALU12" s="470"/>
      <c r="ALV12" s="470"/>
      <c r="ALW12" s="470"/>
      <c r="ALX12" s="470"/>
      <c r="ALY12" s="470"/>
      <c r="ALZ12" s="470"/>
      <c r="AMA12" s="470"/>
      <c r="AMB12" s="470"/>
      <c r="AMC12" s="470"/>
      <c r="AMD12" s="470"/>
      <c r="AME12" s="470"/>
    </row>
    <row r="13" spans="1:1019" s="469" customFormat="1">
      <c r="A13" s="528"/>
      <c r="B13" s="548" t="s">
        <v>67</v>
      </c>
      <c r="C13" s="530" t="s">
        <v>18</v>
      </c>
      <c r="D13" s="440">
        <f>15.1</f>
        <v>15.1</v>
      </c>
      <c r="E13" s="440"/>
      <c r="F13" s="440">
        <f>D13*E13</f>
        <v>0</v>
      </c>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0"/>
      <c r="BZ13" s="470"/>
      <c r="CA13" s="470"/>
      <c r="CB13" s="470"/>
      <c r="CC13" s="470"/>
      <c r="CD13" s="470"/>
      <c r="CE13" s="470"/>
      <c r="CF13" s="470"/>
      <c r="CG13" s="470"/>
      <c r="CH13" s="470"/>
      <c r="CI13" s="470"/>
      <c r="CJ13" s="470"/>
      <c r="CK13" s="470"/>
      <c r="CL13" s="470"/>
      <c r="CM13" s="470"/>
      <c r="CN13" s="470"/>
      <c r="CO13" s="470"/>
      <c r="CP13" s="470"/>
      <c r="CQ13" s="470"/>
      <c r="CR13" s="470"/>
      <c r="CS13" s="470"/>
      <c r="CT13" s="470"/>
      <c r="CU13" s="470"/>
      <c r="CV13" s="470"/>
      <c r="CW13" s="470"/>
      <c r="CX13" s="470"/>
      <c r="CY13" s="470"/>
      <c r="CZ13" s="470"/>
      <c r="DA13" s="470"/>
      <c r="DB13" s="470"/>
      <c r="DC13" s="470"/>
      <c r="DD13" s="470"/>
      <c r="DE13" s="470"/>
      <c r="DF13" s="470"/>
      <c r="DG13" s="470"/>
      <c r="DH13" s="470"/>
      <c r="DI13" s="470"/>
      <c r="DJ13" s="470"/>
      <c r="DK13" s="470"/>
      <c r="DL13" s="470"/>
      <c r="DM13" s="470"/>
      <c r="DN13" s="470"/>
      <c r="DO13" s="470"/>
      <c r="DP13" s="470"/>
      <c r="DQ13" s="470"/>
      <c r="DR13" s="470"/>
      <c r="DS13" s="470"/>
      <c r="DT13" s="470"/>
      <c r="DU13" s="470"/>
      <c r="DV13" s="470"/>
      <c r="DW13" s="470"/>
      <c r="DX13" s="470"/>
      <c r="DY13" s="470"/>
      <c r="DZ13" s="470"/>
      <c r="EA13" s="470"/>
      <c r="EB13" s="470"/>
      <c r="EC13" s="470"/>
      <c r="ED13" s="470"/>
      <c r="EE13" s="470"/>
      <c r="EF13" s="470"/>
      <c r="EG13" s="470"/>
      <c r="EH13" s="470"/>
      <c r="EI13" s="470"/>
      <c r="EJ13" s="470"/>
      <c r="EK13" s="470"/>
      <c r="EL13" s="470"/>
      <c r="EM13" s="470"/>
      <c r="EN13" s="470"/>
      <c r="EO13" s="470"/>
      <c r="EP13" s="470"/>
      <c r="EQ13" s="470"/>
      <c r="ER13" s="470"/>
      <c r="ES13" s="470"/>
      <c r="ET13" s="470"/>
      <c r="EU13" s="470"/>
      <c r="EV13" s="470"/>
      <c r="EW13" s="470"/>
      <c r="EX13" s="470"/>
      <c r="EY13" s="470"/>
      <c r="EZ13" s="470"/>
      <c r="FA13" s="470"/>
      <c r="FB13" s="470"/>
      <c r="FC13" s="470"/>
      <c r="FD13" s="470"/>
      <c r="FE13" s="470"/>
      <c r="FF13" s="470"/>
      <c r="FG13" s="470"/>
      <c r="FH13" s="470"/>
      <c r="FI13" s="470"/>
      <c r="FJ13" s="470"/>
      <c r="FK13" s="470"/>
      <c r="FL13" s="470"/>
      <c r="FM13" s="470"/>
      <c r="FN13" s="470"/>
      <c r="FO13" s="470"/>
      <c r="FP13" s="470"/>
      <c r="FQ13" s="470"/>
      <c r="FR13" s="470"/>
      <c r="FS13" s="470"/>
      <c r="FT13" s="470"/>
      <c r="FU13" s="470"/>
      <c r="FV13" s="470"/>
      <c r="FW13" s="470"/>
      <c r="FX13" s="470"/>
      <c r="FY13" s="470"/>
      <c r="FZ13" s="470"/>
      <c r="GA13" s="470"/>
      <c r="GB13" s="470"/>
      <c r="GC13" s="470"/>
      <c r="GD13" s="470"/>
      <c r="GE13" s="470"/>
      <c r="GF13" s="470"/>
      <c r="GG13" s="470"/>
      <c r="GH13" s="470"/>
      <c r="GI13" s="470"/>
      <c r="GJ13" s="470"/>
      <c r="GK13" s="470"/>
      <c r="GL13" s="470"/>
      <c r="GM13" s="470"/>
      <c r="GN13" s="470"/>
      <c r="GO13" s="470"/>
      <c r="GP13" s="470"/>
      <c r="GQ13" s="470"/>
      <c r="GR13" s="470"/>
      <c r="GS13" s="470"/>
      <c r="GT13" s="470"/>
      <c r="GU13" s="470"/>
      <c r="GV13" s="470"/>
      <c r="GW13" s="470"/>
      <c r="GX13" s="470"/>
      <c r="GY13" s="470"/>
      <c r="GZ13" s="470"/>
      <c r="HA13" s="470"/>
      <c r="HB13" s="470"/>
      <c r="HC13" s="470"/>
      <c r="HD13" s="470"/>
      <c r="HE13" s="470"/>
      <c r="HF13" s="470"/>
      <c r="HG13" s="470"/>
      <c r="HH13" s="470"/>
      <c r="HI13" s="470"/>
      <c r="HJ13" s="470"/>
      <c r="HK13" s="470"/>
      <c r="HL13" s="470"/>
      <c r="HM13" s="470"/>
      <c r="HN13" s="470"/>
      <c r="HO13" s="470"/>
      <c r="HP13" s="470"/>
      <c r="HQ13" s="470"/>
      <c r="HR13" s="470"/>
      <c r="HS13" s="470"/>
      <c r="HT13" s="470"/>
      <c r="HU13" s="470"/>
      <c r="HV13" s="470"/>
      <c r="HW13" s="470"/>
      <c r="HX13" s="470"/>
      <c r="HY13" s="470"/>
      <c r="HZ13" s="470"/>
      <c r="IA13" s="470"/>
      <c r="IB13" s="470"/>
      <c r="IC13" s="470"/>
      <c r="ID13" s="470"/>
      <c r="IE13" s="470"/>
      <c r="IF13" s="470"/>
      <c r="IG13" s="470"/>
      <c r="IH13" s="470"/>
      <c r="II13" s="470"/>
      <c r="IJ13" s="470"/>
      <c r="IK13" s="470"/>
      <c r="IL13" s="470"/>
      <c r="IM13" s="470"/>
      <c r="IN13" s="470"/>
      <c r="IO13" s="470"/>
      <c r="IP13" s="470"/>
      <c r="IQ13" s="470"/>
      <c r="IR13" s="470"/>
      <c r="IS13" s="470"/>
      <c r="IT13" s="470"/>
      <c r="IU13" s="470"/>
      <c r="IV13" s="470"/>
      <c r="IW13" s="470"/>
      <c r="IX13" s="470"/>
      <c r="IY13" s="470"/>
      <c r="IZ13" s="470"/>
      <c r="JA13" s="470"/>
      <c r="JB13" s="470"/>
      <c r="JC13" s="470"/>
      <c r="JD13" s="470"/>
      <c r="JE13" s="470"/>
      <c r="JF13" s="470"/>
      <c r="JG13" s="470"/>
      <c r="JH13" s="470"/>
      <c r="JI13" s="470"/>
      <c r="JJ13" s="470"/>
      <c r="JK13" s="470"/>
      <c r="JL13" s="470"/>
      <c r="JM13" s="470"/>
      <c r="JN13" s="470"/>
      <c r="JO13" s="470"/>
      <c r="JP13" s="470"/>
      <c r="JQ13" s="470"/>
      <c r="JR13" s="470"/>
      <c r="JS13" s="470"/>
      <c r="JT13" s="470"/>
      <c r="JU13" s="470"/>
      <c r="JV13" s="470"/>
      <c r="JW13" s="470"/>
      <c r="JX13" s="470"/>
      <c r="JY13" s="470"/>
      <c r="JZ13" s="470"/>
      <c r="KA13" s="470"/>
      <c r="KB13" s="470"/>
      <c r="KC13" s="470"/>
      <c r="KD13" s="470"/>
      <c r="KE13" s="470"/>
      <c r="KF13" s="470"/>
      <c r="KG13" s="470"/>
      <c r="KH13" s="470"/>
      <c r="KI13" s="470"/>
      <c r="KJ13" s="470"/>
      <c r="KK13" s="470"/>
      <c r="KL13" s="470"/>
      <c r="KM13" s="470"/>
      <c r="KN13" s="470"/>
      <c r="KO13" s="470"/>
      <c r="KP13" s="470"/>
      <c r="KQ13" s="470"/>
      <c r="KR13" s="470"/>
      <c r="KS13" s="470"/>
      <c r="KT13" s="470"/>
      <c r="KU13" s="470"/>
      <c r="KV13" s="470"/>
      <c r="KW13" s="470"/>
      <c r="KX13" s="470"/>
      <c r="KY13" s="470"/>
      <c r="KZ13" s="470"/>
      <c r="LA13" s="470"/>
      <c r="LB13" s="470"/>
      <c r="LC13" s="470"/>
      <c r="LD13" s="470"/>
      <c r="LE13" s="470"/>
      <c r="LF13" s="470"/>
      <c r="LG13" s="470"/>
      <c r="LH13" s="470"/>
      <c r="LI13" s="470"/>
      <c r="LJ13" s="470"/>
      <c r="LK13" s="470"/>
      <c r="LL13" s="470"/>
      <c r="LM13" s="470"/>
      <c r="LN13" s="470"/>
      <c r="LO13" s="470"/>
      <c r="LP13" s="470"/>
      <c r="LQ13" s="470"/>
      <c r="LR13" s="470"/>
      <c r="LS13" s="470"/>
      <c r="LT13" s="470"/>
      <c r="LU13" s="470"/>
      <c r="LV13" s="470"/>
      <c r="LW13" s="470"/>
      <c r="LX13" s="470"/>
      <c r="LY13" s="470"/>
      <c r="LZ13" s="470"/>
      <c r="MA13" s="470"/>
      <c r="MB13" s="470"/>
      <c r="MC13" s="470"/>
      <c r="MD13" s="470"/>
      <c r="ME13" s="470"/>
      <c r="MF13" s="470"/>
      <c r="MG13" s="470"/>
      <c r="MH13" s="470"/>
      <c r="MI13" s="470"/>
      <c r="MJ13" s="470"/>
      <c r="MK13" s="470"/>
      <c r="ML13" s="470"/>
      <c r="MM13" s="470"/>
      <c r="MN13" s="470"/>
      <c r="MO13" s="470"/>
      <c r="MP13" s="470"/>
      <c r="MQ13" s="470"/>
      <c r="MR13" s="470"/>
      <c r="MS13" s="470"/>
      <c r="MT13" s="470"/>
      <c r="MU13" s="470"/>
      <c r="MV13" s="470"/>
      <c r="MW13" s="470"/>
      <c r="MX13" s="470"/>
      <c r="MY13" s="470"/>
      <c r="MZ13" s="470"/>
      <c r="NA13" s="470"/>
      <c r="NB13" s="470"/>
      <c r="NC13" s="470"/>
      <c r="ND13" s="470"/>
      <c r="NE13" s="470"/>
      <c r="NF13" s="470"/>
      <c r="NG13" s="470"/>
      <c r="NH13" s="470"/>
      <c r="NI13" s="470"/>
      <c r="NJ13" s="470"/>
      <c r="NK13" s="470"/>
      <c r="NL13" s="470"/>
      <c r="NM13" s="470"/>
      <c r="NN13" s="470"/>
      <c r="NO13" s="470"/>
      <c r="NP13" s="470"/>
      <c r="NQ13" s="470"/>
      <c r="NR13" s="470"/>
      <c r="NS13" s="470"/>
      <c r="NT13" s="470"/>
      <c r="NU13" s="470"/>
      <c r="NV13" s="470"/>
      <c r="NW13" s="470"/>
      <c r="NX13" s="470"/>
      <c r="NY13" s="470"/>
      <c r="NZ13" s="470"/>
      <c r="OA13" s="470"/>
      <c r="OB13" s="470"/>
      <c r="OC13" s="470"/>
      <c r="OD13" s="470"/>
      <c r="OE13" s="470"/>
      <c r="OF13" s="470"/>
      <c r="OG13" s="470"/>
      <c r="OH13" s="470"/>
      <c r="OI13" s="470"/>
      <c r="OJ13" s="470"/>
      <c r="OK13" s="470"/>
      <c r="OL13" s="470"/>
      <c r="OM13" s="470"/>
      <c r="ON13" s="470"/>
      <c r="OO13" s="470"/>
      <c r="OP13" s="470"/>
      <c r="OQ13" s="470"/>
      <c r="OR13" s="470"/>
      <c r="OS13" s="470"/>
      <c r="OT13" s="470"/>
      <c r="OU13" s="470"/>
      <c r="OV13" s="470"/>
      <c r="OW13" s="470"/>
      <c r="OX13" s="470"/>
      <c r="OY13" s="470"/>
      <c r="OZ13" s="470"/>
      <c r="PA13" s="470"/>
      <c r="PB13" s="470"/>
      <c r="PC13" s="470"/>
      <c r="PD13" s="470"/>
      <c r="PE13" s="470"/>
      <c r="PF13" s="470"/>
      <c r="PG13" s="470"/>
      <c r="PH13" s="470"/>
      <c r="PI13" s="470"/>
      <c r="PJ13" s="470"/>
      <c r="PK13" s="470"/>
      <c r="PL13" s="470"/>
      <c r="PM13" s="470"/>
      <c r="PN13" s="470"/>
      <c r="PO13" s="470"/>
      <c r="PP13" s="470"/>
      <c r="PQ13" s="470"/>
      <c r="PR13" s="470"/>
      <c r="PS13" s="470"/>
      <c r="PT13" s="470"/>
      <c r="PU13" s="470"/>
      <c r="PV13" s="470"/>
      <c r="PW13" s="470"/>
      <c r="PX13" s="470"/>
      <c r="PY13" s="470"/>
      <c r="PZ13" s="470"/>
      <c r="QA13" s="470"/>
      <c r="QB13" s="470"/>
      <c r="QC13" s="470"/>
      <c r="QD13" s="470"/>
      <c r="QE13" s="470"/>
      <c r="QF13" s="470"/>
      <c r="QG13" s="470"/>
      <c r="QH13" s="470"/>
      <c r="QI13" s="470"/>
      <c r="QJ13" s="470"/>
      <c r="QK13" s="470"/>
      <c r="QL13" s="470"/>
      <c r="QM13" s="470"/>
      <c r="QN13" s="470"/>
      <c r="QO13" s="470"/>
      <c r="QP13" s="470"/>
      <c r="QQ13" s="470"/>
      <c r="QR13" s="470"/>
      <c r="QS13" s="470"/>
      <c r="QT13" s="470"/>
      <c r="QU13" s="470"/>
      <c r="QV13" s="470"/>
      <c r="QW13" s="470"/>
      <c r="QX13" s="470"/>
      <c r="QY13" s="470"/>
      <c r="QZ13" s="470"/>
      <c r="RA13" s="470"/>
      <c r="RB13" s="470"/>
      <c r="RC13" s="470"/>
      <c r="RD13" s="470"/>
      <c r="RE13" s="470"/>
      <c r="RF13" s="470"/>
      <c r="RG13" s="470"/>
      <c r="RH13" s="470"/>
      <c r="RI13" s="470"/>
      <c r="RJ13" s="470"/>
      <c r="RK13" s="470"/>
      <c r="RL13" s="470"/>
      <c r="RM13" s="470"/>
      <c r="RN13" s="470"/>
      <c r="RO13" s="470"/>
      <c r="RP13" s="470"/>
      <c r="RQ13" s="470"/>
      <c r="RR13" s="470"/>
      <c r="RS13" s="470"/>
      <c r="RT13" s="470"/>
      <c r="RU13" s="470"/>
      <c r="RV13" s="470"/>
      <c r="RW13" s="470"/>
      <c r="RX13" s="470"/>
      <c r="RY13" s="470"/>
      <c r="RZ13" s="470"/>
      <c r="SA13" s="470"/>
      <c r="SB13" s="470"/>
      <c r="SC13" s="470"/>
      <c r="SD13" s="470"/>
      <c r="SE13" s="470"/>
      <c r="SF13" s="470"/>
      <c r="SG13" s="470"/>
      <c r="SH13" s="470"/>
      <c r="SI13" s="470"/>
      <c r="SJ13" s="470"/>
      <c r="SK13" s="470"/>
      <c r="SL13" s="470"/>
      <c r="SM13" s="470"/>
      <c r="SN13" s="470"/>
      <c r="SO13" s="470"/>
      <c r="SP13" s="470"/>
      <c r="SQ13" s="470"/>
      <c r="SR13" s="470"/>
      <c r="SS13" s="470"/>
      <c r="ST13" s="470"/>
      <c r="SU13" s="470"/>
      <c r="SV13" s="470"/>
      <c r="SW13" s="470"/>
      <c r="SX13" s="470"/>
      <c r="SY13" s="470"/>
      <c r="SZ13" s="470"/>
      <c r="TA13" s="470"/>
      <c r="TB13" s="470"/>
      <c r="TC13" s="470"/>
      <c r="TD13" s="470"/>
      <c r="TE13" s="470"/>
      <c r="TF13" s="470"/>
      <c r="TG13" s="470"/>
      <c r="TH13" s="470"/>
      <c r="TI13" s="470"/>
      <c r="TJ13" s="470"/>
      <c r="TK13" s="470"/>
      <c r="TL13" s="470"/>
      <c r="TM13" s="470"/>
      <c r="TN13" s="470"/>
      <c r="TO13" s="470"/>
      <c r="TP13" s="470"/>
      <c r="TQ13" s="470"/>
      <c r="TR13" s="470"/>
      <c r="TS13" s="470"/>
      <c r="TT13" s="470"/>
      <c r="TU13" s="470"/>
      <c r="TV13" s="470"/>
      <c r="TW13" s="470"/>
      <c r="TX13" s="470"/>
      <c r="TY13" s="470"/>
      <c r="TZ13" s="470"/>
      <c r="UA13" s="470"/>
      <c r="UB13" s="470"/>
      <c r="UC13" s="470"/>
      <c r="UD13" s="470"/>
      <c r="UE13" s="470"/>
      <c r="UF13" s="470"/>
      <c r="UG13" s="470"/>
      <c r="UH13" s="470"/>
      <c r="UI13" s="470"/>
      <c r="UJ13" s="470"/>
      <c r="UK13" s="470"/>
      <c r="UL13" s="470"/>
      <c r="UM13" s="470"/>
      <c r="UN13" s="470"/>
      <c r="UO13" s="470"/>
      <c r="UP13" s="470"/>
      <c r="UQ13" s="470"/>
      <c r="UR13" s="470"/>
      <c r="US13" s="470"/>
      <c r="UT13" s="470"/>
      <c r="UU13" s="470"/>
      <c r="UV13" s="470"/>
      <c r="UW13" s="470"/>
      <c r="UX13" s="470"/>
      <c r="UY13" s="470"/>
      <c r="UZ13" s="470"/>
      <c r="VA13" s="470"/>
      <c r="VB13" s="470"/>
      <c r="VC13" s="470"/>
      <c r="VD13" s="470"/>
      <c r="VE13" s="470"/>
      <c r="VF13" s="470"/>
      <c r="VG13" s="470"/>
      <c r="VH13" s="470"/>
      <c r="VI13" s="470"/>
      <c r="VJ13" s="470"/>
      <c r="VK13" s="470"/>
      <c r="VL13" s="470"/>
      <c r="VM13" s="470"/>
      <c r="VN13" s="470"/>
      <c r="VO13" s="470"/>
      <c r="VP13" s="470"/>
      <c r="VQ13" s="470"/>
      <c r="VR13" s="470"/>
      <c r="VS13" s="470"/>
      <c r="VT13" s="470"/>
      <c r="VU13" s="470"/>
      <c r="VV13" s="470"/>
      <c r="VW13" s="470"/>
      <c r="VX13" s="470"/>
      <c r="VY13" s="470"/>
      <c r="VZ13" s="470"/>
      <c r="WA13" s="470"/>
      <c r="WB13" s="470"/>
      <c r="WC13" s="470"/>
      <c r="WD13" s="470"/>
      <c r="WE13" s="470"/>
      <c r="WF13" s="470"/>
      <c r="WG13" s="470"/>
      <c r="WH13" s="470"/>
      <c r="WI13" s="470"/>
      <c r="WJ13" s="470"/>
      <c r="WK13" s="470"/>
      <c r="WL13" s="470"/>
      <c r="WM13" s="470"/>
      <c r="WN13" s="470"/>
      <c r="WO13" s="470"/>
      <c r="WP13" s="470"/>
      <c r="WQ13" s="470"/>
      <c r="WR13" s="470"/>
      <c r="WS13" s="470"/>
      <c r="WT13" s="470"/>
      <c r="WU13" s="470"/>
      <c r="WV13" s="470"/>
      <c r="WW13" s="470"/>
      <c r="WX13" s="470"/>
      <c r="WY13" s="470"/>
      <c r="WZ13" s="470"/>
      <c r="XA13" s="470"/>
      <c r="XB13" s="470"/>
      <c r="XC13" s="470"/>
      <c r="XD13" s="470"/>
      <c r="XE13" s="470"/>
      <c r="XF13" s="470"/>
      <c r="XG13" s="470"/>
      <c r="XH13" s="470"/>
      <c r="XI13" s="470"/>
      <c r="XJ13" s="470"/>
      <c r="XK13" s="470"/>
      <c r="XL13" s="470"/>
      <c r="XM13" s="470"/>
      <c r="XN13" s="470"/>
      <c r="XO13" s="470"/>
      <c r="XP13" s="470"/>
      <c r="XQ13" s="470"/>
      <c r="XR13" s="470"/>
      <c r="XS13" s="470"/>
      <c r="XT13" s="470"/>
      <c r="XU13" s="470"/>
      <c r="XV13" s="470"/>
      <c r="XW13" s="470"/>
      <c r="XX13" s="470"/>
      <c r="XY13" s="470"/>
      <c r="XZ13" s="470"/>
      <c r="YA13" s="470"/>
      <c r="YB13" s="470"/>
      <c r="YC13" s="470"/>
      <c r="YD13" s="470"/>
      <c r="YE13" s="470"/>
      <c r="YF13" s="470"/>
      <c r="YG13" s="470"/>
      <c r="YH13" s="470"/>
      <c r="YI13" s="470"/>
      <c r="YJ13" s="470"/>
      <c r="YK13" s="470"/>
      <c r="YL13" s="470"/>
      <c r="YM13" s="470"/>
      <c r="YN13" s="470"/>
      <c r="YO13" s="470"/>
      <c r="YP13" s="470"/>
      <c r="YQ13" s="470"/>
      <c r="YR13" s="470"/>
      <c r="YS13" s="470"/>
      <c r="YT13" s="470"/>
      <c r="YU13" s="470"/>
      <c r="YV13" s="470"/>
      <c r="YW13" s="470"/>
      <c r="YX13" s="470"/>
      <c r="YY13" s="470"/>
      <c r="YZ13" s="470"/>
      <c r="ZA13" s="470"/>
      <c r="ZB13" s="470"/>
      <c r="ZC13" s="470"/>
      <c r="ZD13" s="470"/>
      <c r="ZE13" s="470"/>
      <c r="ZF13" s="470"/>
      <c r="ZG13" s="470"/>
      <c r="ZH13" s="470"/>
      <c r="ZI13" s="470"/>
      <c r="ZJ13" s="470"/>
      <c r="ZK13" s="470"/>
      <c r="ZL13" s="470"/>
      <c r="ZM13" s="470"/>
      <c r="ZN13" s="470"/>
      <c r="ZO13" s="470"/>
      <c r="ZP13" s="470"/>
      <c r="ZQ13" s="470"/>
      <c r="ZR13" s="470"/>
      <c r="ZS13" s="470"/>
      <c r="ZT13" s="470"/>
      <c r="ZU13" s="470"/>
      <c r="ZV13" s="470"/>
      <c r="ZW13" s="470"/>
      <c r="ZX13" s="470"/>
      <c r="ZY13" s="470"/>
      <c r="ZZ13" s="470"/>
      <c r="AAA13" s="470"/>
      <c r="AAB13" s="470"/>
      <c r="AAC13" s="470"/>
      <c r="AAD13" s="470"/>
      <c r="AAE13" s="470"/>
      <c r="AAF13" s="470"/>
      <c r="AAG13" s="470"/>
      <c r="AAH13" s="470"/>
      <c r="AAI13" s="470"/>
      <c r="AAJ13" s="470"/>
      <c r="AAK13" s="470"/>
      <c r="AAL13" s="470"/>
      <c r="AAM13" s="470"/>
      <c r="AAN13" s="470"/>
      <c r="AAO13" s="470"/>
      <c r="AAP13" s="470"/>
      <c r="AAQ13" s="470"/>
      <c r="AAR13" s="470"/>
      <c r="AAS13" s="470"/>
      <c r="AAT13" s="470"/>
      <c r="AAU13" s="470"/>
      <c r="AAV13" s="470"/>
      <c r="AAW13" s="470"/>
      <c r="AAX13" s="470"/>
      <c r="AAY13" s="470"/>
      <c r="AAZ13" s="470"/>
      <c r="ABA13" s="470"/>
      <c r="ABB13" s="470"/>
      <c r="ABC13" s="470"/>
      <c r="ABD13" s="470"/>
      <c r="ABE13" s="470"/>
      <c r="ABF13" s="470"/>
      <c r="ABG13" s="470"/>
      <c r="ABH13" s="470"/>
      <c r="ABI13" s="470"/>
      <c r="ABJ13" s="470"/>
      <c r="ABK13" s="470"/>
      <c r="ABL13" s="470"/>
      <c r="ABM13" s="470"/>
      <c r="ABN13" s="470"/>
      <c r="ABO13" s="470"/>
      <c r="ABP13" s="470"/>
      <c r="ABQ13" s="470"/>
      <c r="ABR13" s="470"/>
      <c r="ABS13" s="470"/>
      <c r="ABT13" s="470"/>
      <c r="ABU13" s="470"/>
      <c r="ABV13" s="470"/>
      <c r="ABW13" s="470"/>
      <c r="ABX13" s="470"/>
      <c r="ABY13" s="470"/>
      <c r="ABZ13" s="470"/>
      <c r="ACA13" s="470"/>
      <c r="ACB13" s="470"/>
      <c r="ACC13" s="470"/>
      <c r="ACD13" s="470"/>
      <c r="ACE13" s="470"/>
      <c r="ACF13" s="470"/>
      <c r="ACG13" s="470"/>
      <c r="ACH13" s="470"/>
      <c r="ACI13" s="470"/>
      <c r="ACJ13" s="470"/>
      <c r="ACK13" s="470"/>
      <c r="ACL13" s="470"/>
      <c r="ACM13" s="470"/>
      <c r="ACN13" s="470"/>
      <c r="ACO13" s="470"/>
      <c r="ACP13" s="470"/>
      <c r="ACQ13" s="470"/>
      <c r="ACR13" s="470"/>
      <c r="ACS13" s="470"/>
      <c r="ACT13" s="470"/>
      <c r="ACU13" s="470"/>
      <c r="ACV13" s="470"/>
      <c r="ACW13" s="470"/>
      <c r="ACX13" s="470"/>
      <c r="ACY13" s="470"/>
      <c r="ACZ13" s="470"/>
      <c r="ADA13" s="470"/>
      <c r="ADB13" s="470"/>
      <c r="ADC13" s="470"/>
      <c r="ADD13" s="470"/>
      <c r="ADE13" s="470"/>
      <c r="ADF13" s="470"/>
      <c r="ADG13" s="470"/>
      <c r="ADH13" s="470"/>
      <c r="ADI13" s="470"/>
      <c r="ADJ13" s="470"/>
      <c r="ADK13" s="470"/>
      <c r="ADL13" s="470"/>
      <c r="ADM13" s="470"/>
      <c r="ADN13" s="470"/>
      <c r="ADO13" s="470"/>
      <c r="ADP13" s="470"/>
      <c r="ADQ13" s="470"/>
      <c r="ADR13" s="470"/>
      <c r="ADS13" s="470"/>
      <c r="ADT13" s="470"/>
      <c r="ADU13" s="470"/>
      <c r="ADV13" s="470"/>
      <c r="ADW13" s="470"/>
      <c r="ADX13" s="470"/>
      <c r="ADY13" s="470"/>
      <c r="ADZ13" s="470"/>
      <c r="AEA13" s="470"/>
      <c r="AEB13" s="470"/>
      <c r="AEC13" s="470"/>
      <c r="AED13" s="470"/>
      <c r="AEE13" s="470"/>
      <c r="AEF13" s="470"/>
      <c r="AEG13" s="470"/>
      <c r="AEH13" s="470"/>
      <c r="AEI13" s="470"/>
      <c r="AEJ13" s="470"/>
      <c r="AEK13" s="470"/>
      <c r="AEL13" s="470"/>
      <c r="AEM13" s="470"/>
      <c r="AEN13" s="470"/>
      <c r="AEO13" s="470"/>
      <c r="AEP13" s="470"/>
      <c r="AEQ13" s="470"/>
      <c r="AER13" s="470"/>
      <c r="AES13" s="470"/>
      <c r="AET13" s="470"/>
      <c r="AEU13" s="470"/>
      <c r="AEV13" s="470"/>
      <c r="AEW13" s="470"/>
      <c r="AEX13" s="470"/>
      <c r="AEY13" s="470"/>
      <c r="AEZ13" s="470"/>
      <c r="AFA13" s="470"/>
      <c r="AFB13" s="470"/>
      <c r="AFC13" s="470"/>
      <c r="AFD13" s="470"/>
      <c r="AFE13" s="470"/>
      <c r="AFF13" s="470"/>
      <c r="AFG13" s="470"/>
      <c r="AFH13" s="470"/>
      <c r="AFI13" s="470"/>
      <c r="AFJ13" s="470"/>
      <c r="AFK13" s="470"/>
      <c r="AFL13" s="470"/>
      <c r="AFM13" s="470"/>
      <c r="AFN13" s="470"/>
      <c r="AFO13" s="470"/>
      <c r="AFP13" s="470"/>
      <c r="AFQ13" s="470"/>
      <c r="AFR13" s="470"/>
      <c r="AFS13" s="470"/>
      <c r="AFT13" s="470"/>
      <c r="AFU13" s="470"/>
      <c r="AFV13" s="470"/>
      <c r="AFW13" s="470"/>
      <c r="AFX13" s="470"/>
      <c r="AFY13" s="470"/>
      <c r="AFZ13" s="470"/>
      <c r="AGA13" s="470"/>
      <c r="AGB13" s="470"/>
      <c r="AGC13" s="470"/>
      <c r="AGD13" s="470"/>
      <c r="AGE13" s="470"/>
      <c r="AGF13" s="470"/>
      <c r="AGG13" s="470"/>
      <c r="AGH13" s="470"/>
      <c r="AGI13" s="470"/>
      <c r="AGJ13" s="470"/>
      <c r="AGK13" s="470"/>
      <c r="AGL13" s="470"/>
      <c r="AGM13" s="470"/>
      <c r="AGN13" s="470"/>
      <c r="AGO13" s="470"/>
      <c r="AGP13" s="470"/>
      <c r="AGQ13" s="470"/>
      <c r="AGR13" s="470"/>
      <c r="AGS13" s="470"/>
      <c r="AGT13" s="470"/>
      <c r="AGU13" s="470"/>
      <c r="AGV13" s="470"/>
      <c r="AGW13" s="470"/>
      <c r="AGX13" s="470"/>
      <c r="AGY13" s="470"/>
      <c r="AGZ13" s="470"/>
      <c r="AHA13" s="470"/>
      <c r="AHB13" s="470"/>
      <c r="AHC13" s="470"/>
      <c r="AHD13" s="470"/>
      <c r="AHE13" s="470"/>
      <c r="AHF13" s="470"/>
      <c r="AHG13" s="470"/>
      <c r="AHH13" s="470"/>
      <c r="AHI13" s="470"/>
      <c r="AHJ13" s="470"/>
      <c r="AHK13" s="470"/>
      <c r="AHL13" s="470"/>
      <c r="AHM13" s="470"/>
      <c r="AHN13" s="470"/>
      <c r="AHO13" s="470"/>
      <c r="AHP13" s="470"/>
      <c r="AHQ13" s="470"/>
      <c r="AHR13" s="470"/>
      <c r="AHS13" s="470"/>
      <c r="AHT13" s="470"/>
      <c r="AHU13" s="470"/>
      <c r="AHV13" s="470"/>
      <c r="AHW13" s="470"/>
      <c r="AHX13" s="470"/>
      <c r="AHY13" s="470"/>
      <c r="AHZ13" s="470"/>
      <c r="AIA13" s="470"/>
      <c r="AIB13" s="470"/>
      <c r="AIC13" s="470"/>
      <c r="AID13" s="470"/>
      <c r="AIE13" s="470"/>
      <c r="AIF13" s="470"/>
      <c r="AIG13" s="470"/>
      <c r="AIH13" s="470"/>
      <c r="AII13" s="470"/>
      <c r="AIJ13" s="470"/>
      <c r="AIK13" s="470"/>
      <c r="AIL13" s="470"/>
      <c r="AIM13" s="470"/>
      <c r="AIN13" s="470"/>
      <c r="AIO13" s="470"/>
      <c r="AIP13" s="470"/>
      <c r="AIQ13" s="470"/>
      <c r="AIR13" s="470"/>
      <c r="AIS13" s="470"/>
      <c r="AIT13" s="470"/>
      <c r="AIU13" s="470"/>
      <c r="AIV13" s="470"/>
      <c r="AIW13" s="470"/>
      <c r="AIX13" s="470"/>
      <c r="AIY13" s="470"/>
      <c r="AIZ13" s="470"/>
      <c r="AJA13" s="470"/>
      <c r="AJB13" s="470"/>
      <c r="AJC13" s="470"/>
      <c r="AJD13" s="470"/>
      <c r="AJE13" s="470"/>
      <c r="AJF13" s="470"/>
      <c r="AJG13" s="470"/>
      <c r="AJH13" s="470"/>
      <c r="AJI13" s="470"/>
      <c r="AJJ13" s="470"/>
      <c r="AJK13" s="470"/>
      <c r="AJL13" s="470"/>
      <c r="AJM13" s="470"/>
      <c r="AJN13" s="470"/>
      <c r="AJO13" s="470"/>
      <c r="AJP13" s="470"/>
      <c r="AJQ13" s="470"/>
      <c r="AJR13" s="470"/>
      <c r="AJS13" s="470"/>
      <c r="AJT13" s="470"/>
      <c r="AJU13" s="470"/>
      <c r="AJV13" s="470"/>
      <c r="AJW13" s="470"/>
      <c r="AJX13" s="470"/>
      <c r="AJY13" s="470"/>
      <c r="AJZ13" s="470"/>
      <c r="AKA13" s="470"/>
      <c r="AKB13" s="470"/>
      <c r="AKC13" s="470"/>
      <c r="AKD13" s="470"/>
      <c r="AKE13" s="470"/>
      <c r="AKF13" s="470"/>
      <c r="AKG13" s="470"/>
      <c r="AKH13" s="470"/>
      <c r="AKI13" s="470"/>
      <c r="AKJ13" s="470"/>
      <c r="AKK13" s="470"/>
      <c r="AKL13" s="470"/>
      <c r="AKM13" s="470"/>
      <c r="AKN13" s="470"/>
      <c r="AKO13" s="470"/>
      <c r="AKP13" s="470"/>
      <c r="AKQ13" s="470"/>
      <c r="AKR13" s="470"/>
      <c r="AKS13" s="470"/>
      <c r="AKT13" s="470"/>
      <c r="AKU13" s="470"/>
      <c r="AKV13" s="470"/>
      <c r="AKW13" s="470"/>
      <c r="AKX13" s="470"/>
      <c r="AKY13" s="470"/>
      <c r="AKZ13" s="470"/>
      <c r="ALA13" s="470"/>
      <c r="ALB13" s="470"/>
      <c r="ALC13" s="470"/>
      <c r="ALD13" s="470"/>
      <c r="ALE13" s="470"/>
      <c r="ALF13" s="470"/>
      <c r="ALG13" s="470"/>
      <c r="ALH13" s="470"/>
      <c r="ALI13" s="470"/>
      <c r="ALJ13" s="470"/>
      <c r="ALK13" s="470"/>
      <c r="ALL13" s="470"/>
      <c r="ALM13" s="470"/>
      <c r="ALN13" s="470"/>
      <c r="ALO13" s="470"/>
      <c r="ALP13" s="470"/>
      <c r="ALQ13" s="470"/>
      <c r="ALR13" s="470"/>
      <c r="ALS13" s="470"/>
      <c r="ALT13" s="470"/>
      <c r="ALU13" s="470"/>
      <c r="ALV13" s="470"/>
      <c r="ALW13" s="470"/>
      <c r="ALX13" s="470"/>
      <c r="ALY13" s="470"/>
      <c r="ALZ13" s="470"/>
      <c r="AMA13" s="470"/>
      <c r="AMB13" s="470"/>
      <c r="AMC13" s="470"/>
      <c r="AMD13" s="470"/>
      <c r="AME13" s="470"/>
    </row>
    <row r="14" spans="1:1019">
      <c r="A14" s="29"/>
      <c r="B14" s="30" t="s">
        <v>183</v>
      </c>
      <c r="C14" s="31"/>
      <c r="D14" s="449"/>
      <c r="E14" s="454"/>
      <c r="F14" s="452">
        <f>SUM(F9:F13)</f>
        <v>0</v>
      </c>
    </row>
  </sheetData>
  <mergeCells count="1">
    <mergeCell ref="B7:F7"/>
  </mergeCells>
  <pageMargins left="0.70866141732283472" right="0.70866141732283472" top="0.74803149606299213" bottom="0.74803149606299213" header="0.31496062992125984" footer="0.31496062992125984"/>
  <pageSetup paperSize="9" scale="95" firstPageNumber="33" orientation="portrait" r:id="rId1"/>
  <headerFooter>
    <oddHeader>&amp;LProjekt: VATROGASNI DOM ŠKRLJEVO
Troškovnik Građevinsko obrtničkih radova</oddHeader>
    <oddFooter>&amp;LZagreb, listopad 2018.&amp;R&amp;P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4" tint="0.39997558519241921"/>
  </sheetPr>
  <dimension ref="A1:AMA19"/>
  <sheetViews>
    <sheetView view="pageBreakPreview" topLeftCell="A10" zoomScaleNormal="85" zoomScaleSheetLayoutView="100" workbookViewId="0">
      <selection activeCell="F19" sqref="F19"/>
    </sheetView>
  </sheetViews>
  <sheetFormatPr defaultColWidth="7.42578125" defaultRowHeight="12.75"/>
  <cols>
    <col min="1" max="1" width="5.7109375" style="23" customWidth="1"/>
    <col min="2" max="2" width="52.140625" style="54" customWidth="1"/>
    <col min="3" max="3" width="6.85546875" style="16" bestFit="1" customWidth="1"/>
    <col min="4" max="4" width="7.85546875" style="64" customWidth="1"/>
    <col min="5" max="5" width="9.140625" style="64" customWidth="1"/>
    <col min="6" max="6" width="11.28515625" style="64" customWidth="1"/>
    <col min="7" max="1015" width="9.140625" style="16" customWidth="1"/>
    <col min="1016" max="16384" width="7.42578125" style="5"/>
  </cols>
  <sheetData>
    <row r="1" spans="1:6" ht="25.5">
      <c r="A1" s="74" t="s">
        <v>12</v>
      </c>
      <c r="B1" s="75" t="s">
        <v>13</v>
      </c>
      <c r="C1" s="58" t="s">
        <v>317</v>
      </c>
      <c r="D1" s="76" t="s">
        <v>14</v>
      </c>
      <c r="E1" s="76" t="s">
        <v>319</v>
      </c>
      <c r="F1" s="76" t="s">
        <v>318</v>
      </c>
    </row>
    <row r="2" spans="1:6" s="16" customFormat="1">
      <c r="A2" s="17"/>
      <c r="B2" s="18"/>
      <c r="C2" s="19"/>
      <c r="D2" s="59"/>
      <c r="E2" s="59"/>
      <c r="F2" s="59"/>
    </row>
    <row r="3" spans="1:6" s="16" customFormat="1">
      <c r="A3" s="20" t="s">
        <v>173</v>
      </c>
      <c r="B3" s="21" t="s">
        <v>174</v>
      </c>
      <c r="C3" s="22"/>
      <c r="D3" s="60"/>
      <c r="E3" s="60"/>
      <c r="F3" s="60"/>
    </row>
    <row r="4" spans="1:6" s="16" customFormat="1">
      <c r="A4" s="20"/>
      <c r="B4" s="21"/>
      <c r="C4" s="22"/>
      <c r="D4" s="60"/>
      <c r="E4" s="60"/>
      <c r="F4" s="60"/>
    </row>
    <row r="5" spans="1:6" s="16" customFormat="1">
      <c r="A5" s="20" t="s">
        <v>175</v>
      </c>
      <c r="B5" s="21" t="s">
        <v>37</v>
      </c>
      <c r="C5" s="22"/>
      <c r="D5" s="60"/>
      <c r="E5" s="60"/>
      <c r="F5" s="60"/>
    </row>
    <row r="6" spans="1:6" s="16" customFormat="1">
      <c r="A6" s="24"/>
      <c r="B6" s="55"/>
      <c r="C6" s="56"/>
      <c r="D6" s="70"/>
      <c r="E6" s="70"/>
      <c r="F6" s="70"/>
    </row>
    <row r="7" spans="1:6" s="16" customFormat="1" ht="25.5">
      <c r="A7" s="33" t="str">
        <f>$A$5&amp;1</f>
        <v>B.1.1</v>
      </c>
      <c r="B7" s="51" t="s">
        <v>90</v>
      </c>
      <c r="C7" s="40"/>
      <c r="D7" s="66"/>
      <c r="E7" s="66"/>
      <c r="F7" s="66"/>
    </row>
    <row r="8" spans="1:6" s="16" customFormat="1" ht="131.25" customHeight="1">
      <c r="A8" s="34"/>
      <c r="B8" s="41" t="s">
        <v>91</v>
      </c>
      <c r="C8" s="35" t="s">
        <v>18</v>
      </c>
      <c r="D8" s="67">
        <v>190</v>
      </c>
      <c r="E8" s="67"/>
      <c r="F8" s="67">
        <f>D8*E8</f>
        <v>0</v>
      </c>
    </row>
    <row r="9" spans="1:6" s="16" customFormat="1" ht="63.75">
      <c r="A9" s="36"/>
      <c r="B9" s="42" t="s">
        <v>270</v>
      </c>
      <c r="C9" s="37" t="s">
        <v>18</v>
      </c>
      <c r="D9" s="68">
        <v>135</v>
      </c>
      <c r="E9" s="68"/>
      <c r="F9" s="68">
        <f>D9*E9</f>
        <v>0</v>
      </c>
    </row>
    <row r="10" spans="1:6" s="16" customFormat="1" ht="114.75">
      <c r="A10" s="26" t="str">
        <f>$A$5&amp;(RIGHT(A7,1)+1)</f>
        <v>B.1.2</v>
      </c>
      <c r="B10" s="41" t="s">
        <v>313</v>
      </c>
      <c r="C10" s="40" t="s">
        <v>18</v>
      </c>
      <c r="D10" s="67">
        <v>930</v>
      </c>
      <c r="E10" s="67"/>
      <c r="F10" s="67">
        <f>D10*E10</f>
        <v>0</v>
      </c>
    </row>
    <row r="11" spans="1:6" s="16" customFormat="1" ht="102">
      <c r="A11" s="33" t="str">
        <f>$A$5&amp;(RIGHT(A10,1)+1)</f>
        <v>B.1.3</v>
      </c>
      <c r="B11" s="39" t="s">
        <v>314</v>
      </c>
      <c r="C11" s="43"/>
      <c r="D11" s="69"/>
      <c r="E11" s="69"/>
      <c r="F11" s="69"/>
    </row>
    <row r="12" spans="1:6" s="16" customFormat="1">
      <c r="A12" s="34"/>
      <c r="B12" s="41" t="s">
        <v>92</v>
      </c>
      <c r="C12" s="35" t="s">
        <v>18</v>
      </c>
      <c r="D12" s="67">
        <v>12</v>
      </c>
      <c r="E12" s="67"/>
      <c r="F12" s="67">
        <f>D12*E12</f>
        <v>0</v>
      </c>
    </row>
    <row r="13" spans="1:6" s="16" customFormat="1">
      <c r="A13" s="34"/>
      <c r="B13" s="41" t="s">
        <v>94</v>
      </c>
      <c r="C13" s="35"/>
      <c r="D13" s="67"/>
      <c r="E13" s="67"/>
      <c r="F13" s="67"/>
    </row>
    <row r="14" spans="1:6" s="16" customFormat="1">
      <c r="A14" s="36"/>
      <c r="B14" s="42" t="s">
        <v>100</v>
      </c>
      <c r="C14" s="37" t="s">
        <v>18</v>
      </c>
      <c r="D14" s="68">
        <v>24</v>
      </c>
      <c r="E14" s="68"/>
      <c r="F14" s="68">
        <f>D14*E14</f>
        <v>0</v>
      </c>
    </row>
    <row r="15" spans="1:6" s="16" customFormat="1" ht="102">
      <c r="A15" s="33" t="str">
        <f>$A$5&amp;(RIGHT(A11,1)+1)</f>
        <v>B.1.4</v>
      </c>
      <c r="B15" s="57" t="s">
        <v>315</v>
      </c>
      <c r="C15" s="43"/>
      <c r="D15" s="69"/>
      <c r="E15" s="69"/>
      <c r="F15" s="69"/>
    </row>
    <row r="16" spans="1:6" s="16" customFormat="1">
      <c r="A16" s="34"/>
      <c r="B16" s="41" t="s">
        <v>108</v>
      </c>
      <c r="C16" s="35" t="s">
        <v>18</v>
      </c>
      <c r="D16" s="67">
        <v>85</v>
      </c>
      <c r="E16" s="67"/>
      <c r="F16" s="67">
        <f>D16*E16</f>
        <v>0</v>
      </c>
    </row>
    <row r="17" spans="1:6" s="16" customFormat="1" ht="15" customHeight="1">
      <c r="A17" s="34"/>
      <c r="B17" s="41" t="s">
        <v>109</v>
      </c>
      <c r="C17" s="35" t="s">
        <v>18</v>
      </c>
      <c r="D17" s="67">
        <v>17</v>
      </c>
      <c r="E17" s="67"/>
      <c r="F17" s="67">
        <f>D17*E17</f>
        <v>0</v>
      </c>
    </row>
    <row r="18" spans="1:6" s="16" customFormat="1">
      <c r="A18" s="36"/>
      <c r="B18" s="42" t="s">
        <v>131</v>
      </c>
      <c r="C18" s="37" t="s">
        <v>18</v>
      </c>
      <c r="D18" s="68">
        <f>5</f>
        <v>5</v>
      </c>
      <c r="E18" s="68"/>
      <c r="F18" s="68">
        <f>D18*E18</f>
        <v>0</v>
      </c>
    </row>
    <row r="19" spans="1:6" s="16" customFormat="1">
      <c r="A19" s="29"/>
      <c r="B19" s="30" t="s">
        <v>183</v>
      </c>
      <c r="C19" s="31"/>
      <c r="D19" s="72"/>
      <c r="E19" s="71"/>
      <c r="F19" s="63">
        <f>SUM(F7:F18)</f>
        <v>0</v>
      </c>
    </row>
  </sheetData>
  <pageMargins left="0.70866141732283472" right="0.70866141732283472" top="0.74803149606299213" bottom="0.74803149606299213" header="0.31496062992125984" footer="0.31496062992125984"/>
  <pageSetup paperSize="9" scale="95" firstPageNumber="34" orientation="portrait" r:id="rId1"/>
  <headerFooter>
    <oddHeader>&amp;LProjekt: VATROGASNI DOM ŠKRLJEVO
Troškovnik Građevinsko obrtničkih radova</oddHeader>
    <oddFooter>&amp;LZagreb, listopad 2018.&amp;R&amp;P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40</vt:i4>
      </vt:variant>
      <vt:variant>
        <vt:lpstr>Imenovani rasponi</vt:lpstr>
      </vt:variant>
      <vt:variant>
        <vt:i4>61</vt:i4>
      </vt:variant>
    </vt:vector>
  </HeadingPairs>
  <TitlesOfParts>
    <vt:vector size="101" baseType="lpstr">
      <vt:lpstr>NASLOV</vt:lpstr>
      <vt:lpstr>REKAP</vt:lpstr>
      <vt:lpstr>A.1 PRIP</vt:lpstr>
      <vt:lpstr>A.2 ZEM</vt:lpstr>
      <vt:lpstr>A.3 AB</vt:lpstr>
      <vt:lpstr>A.4 ARM</vt:lpstr>
      <vt:lpstr>A.5 ZID</vt:lpstr>
      <vt:lpstr>A.6 ČEL</vt:lpstr>
      <vt:lpstr>B.1 HI</vt:lpstr>
      <vt:lpstr>B.2 KROV</vt:lpstr>
      <vt:lpstr>B.3 GK</vt:lpstr>
      <vt:lpstr>B.4 KER</vt:lpstr>
      <vt:lpstr>B.5 FAS</vt:lpstr>
      <vt:lpstr>B.6 LIM</vt:lpstr>
      <vt:lpstr>B.7 POD</vt:lpstr>
      <vt:lpstr>B.8 LIČ</vt:lpstr>
      <vt:lpstr>B.9 STOL</vt:lpstr>
      <vt:lpstr>B.10 BRAV</vt:lpstr>
      <vt:lpstr>B.11 OSTAL</vt:lpstr>
      <vt:lpstr>C.1 JOG</vt:lpstr>
      <vt:lpstr>D.1 OKOL</vt:lpstr>
      <vt:lpstr>PROMETNE POV</vt:lpstr>
      <vt:lpstr>REKAP_PROMET</vt:lpstr>
      <vt:lpstr>1.RAZDJELNICI</vt:lpstr>
      <vt:lpstr>2.RASVJETA</vt:lpstr>
      <vt:lpstr>3.V.RASVJETA</vt:lpstr>
      <vt:lpstr>4.KABELI I POLICE</vt:lpstr>
      <vt:lpstr>5.INSTAL.MAT.I PRIBOR</vt:lpstr>
      <vt:lpstr>6.EMP</vt:lpstr>
      <vt:lpstr>7.GROMOBRAN</vt:lpstr>
      <vt:lpstr>8.STRUKTURNO</vt:lpstr>
      <vt:lpstr>9.DTK</vt:lpstr>
      <vt:lpstr>10.ZAS</vt:lpstr>
      <vt:lpstr>11.AGREGAT</vt:lpstr>
      <vt:lpstr>12.ODIMLJAVANJE</vt:lpstr>
      <vt:lpstr>13.OSTALI RADOVI</vt:lpstr>
      <vt:lpstr>EL-REKAPITULACIJA</vt:lpstr>
      <vt:lpstr>Troskovnik vodovoda i odvodnje</vt:lpstr>
      <vt:lpstr>VGH</vt:lpstr>
      <vt:lpstr>REKAPITULACIJA_UKUPNO</vt:lpstr>
      <vt:lpstr>'A.1 PRIP'!Ispis_naslova</vt:lpstr>
      <vt:lpstr>'A.2 ZEM'!Ispis_naslova</vt:lpstr>
      <vt:lpstr>'A.3 AB'!Ispis_naslova</vt:lpstr>
      <vt:lpstr>'A.4 ARM'!Ispis_naslova</vt:lpstr>
      <vt:lpstr>'A.5 ZID'!Ispis_naslova</vt:lpstr>
      <vt:lpstr>'A.6 ČEL'!Ispis_naslova</vt:lpstr>
      <vt:lpstr>'B.1 HI'!Ispis_naslova</vt:lpstr>
      <vt:lpstr>'B.10 BRAV'!Ispis_naslova</vt:lpstr>
      <vt:lpstr>'B.11 OSTAL'!Ispis_naslova</vt:lpstr>
      <vt:lpstr>'B.2 KROV'!Ispis_naslova</vt:lpstr>
      <vt:lpstr>'B.3 GK'!Ispis_naslova</vt:lpstr>
      <vt:lpstr>'B.4 KER'!Ispis_naslova</vt:lpstr>
      <vt:lpstr>'B.5 FAS'!Ispis_naslova</vt:lpstr>
      <vt:lpstr>'B.6 LIM'!Ispis_naslova</vt:lpstr>
      <vt:lpstr>'B.7 POD'!Ispis_naslova</vt:lpstr>
      <vt:lpstr>'B.8 LIČ'!Ispis_naslova</vt:lpstr>
      <vt:lpstr>'B.9 STOL'!Ispis_naslova</vt:lpstr>
      <vt:lpstr>'C.1 JOG'!Ispis_naslova</vt:lpstr>
      <vt:lpstr>'D.1 OKOL'!Ispis_naslova</vt:lpstr>
      <vt:lpstr>'PROMETNE POV'!Ispis_naslova</vt:lpstr>
      <vt:lpstr>'Troskovnik vodovoda i odvodnje'!Ispis_naslova</vt:lpstr>
      <vt:lpstr>VGH!Ispis_naslova</vt:lpstr>
      <vt:lpstr>'1.RAZDJELNICI'!Podrucje_ispisa</vt:lpstr>
      <vt:lpstr>'10.ZAS'!Podrucje_ispisa</vt:lpstr>
      <vt:lpstr>'11.AGREGAT'!Podrucje_ispisa</vt:lpstr>
      <vt:lpstr>'12.ODIMLJAVANJE'!Podrucje_ispisa</vt:lpstr>
      <vt:lpstr>'13.OSTALI RADOVI'!Podrucje_ispisa</vt:lpstr>
      <vt:lpstr>'2.RASVJETA'!Podrucje_ispisa</vt:lpstr>
      <vt:lpstr>'3.V.RASVJETA'!Podrucje_ispisa</vt:lpstr>
      <vt:lpstr>'4.KABELI I POLICE'!Podrucje_ispisa</vt:lpstr>
      <vt:lpstr>'5.INSTAL.MAT.I PRIBOR'!Podrucje_ispisa</vt:lpstr>
      <vt:lpstr>'6.EMP'!Podrucje_ispisa</vt:lpstr>
      <vt:lpstr>'7.GROMOBRAN'!Podrucje_ispisa</vt:lpstr>
      <vt:lpstr>'8.STRUKTURNO'!Podrucje_ispisa</vt:lpstr>
      <vt:lpstr>'9.DTK'!Podrucje_ispisa</vt:lpstr>
      <vt:lpstr>'A.1 PRIP'!Podrucje_ispisa</vt:lpstr>
      <vt:lpstr>'A.2 ZEM'!Podrucje_ispisa</vt:lpstr>
      <vt:lpstr>'A.3 AB'!Podrucje_ispisa</vt:lpstr>
      <vt:lpstr>'A.4 ARM'!Podrucje_ispisa</vt:lpstr>
      <vt:lpstr>'A.5 ZID'!Podrucje_ispisa</vt:lpstr>
      <vt:lpstr>'A.6 ČEL'!Podrucje_ispisa</vt:lpstr>
      <vt:lpstr>'B.1 HI'!Podrucje_ispisa</vt:lpstr>
      <vt:lpstr>'B.10 BRAV'!Podrucje_ispisa</vt:lpstr>
      <vt:lpstr>'B.11 OSTAL'!Podrucje_ispisa</vt:lpstr>
      <vt:lpstr>'B.2 KROV'!Podrucje_ispisa</vt:lpstr>
      <vt:lpstr>'B.3 GK'!Podrucje_ispisa</vt:lpstr>
      <vt:lpstr>'B.4 KER'!Podrucje_ispisa</vt:lpstr>
      <vt:lpstr>'B.5 FAS'!Podrucje_ispisa</vt:lpstr>
      <vt:lpstr>'B.6 LIM'!Podrucje_ispisa</vt:lpstr>
      <vt:lpstr>'B.7 POD'!Podrucje_ispisa</vt:lpstr>
      <vt:lpstr>'B.8 LIČ'!Podrucje_ispisa</vt:lpstr>
      <vt:lpstr>'B.9 STOL'!Podrucje_ispisa</vt:lpstr>
      <vt:lpstr>'C.1 JOG'!Podrucje_ispisa</vt:lpstr>
      <vt:lpstr>'D.1 OKOL'!Podrucje_ispisa</vt:lpstr>
      <vt:lpstr>'EL-REKAPITULACIJA'!Podrucje_ispisa</vt:lpstr>
      <vt:lpstr>NASLOV!Podrucje_ispisa</vt:lpstr>
      <vt:lpstr>'PROMETNE POV'!Podrucje_ispisa</vt:lpstr>
      <vt:lpstr>REKAP!Podrucje_ispisa</vt:lpstr>
      <vt:lpstr>REKAPITULACIJA_UKUPNO!Podrucje_ispisa</vt:lpstr>
      <vt:lpstr>'Troskovnik vodovoda i odvodnje'!Podrucje_ispisa</vt:lpstr>
      <vt:lpstr>VGH!Podrucje_ispisa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Matea Kovačić</cp:lastModifiedBy>
  <cp:lastPrinted>2018-11-14T10:43:57Z</cp:lastPrinted>
  <dcterms:created xsi:type="dcterms:W3CDTF">2018-05-18T08:42:53Z</dcterms:created>
  <dcterms:modified xsi:type="dcterms:W3CDTF">2019-08-01T10:26:34Z</dcterms:modified>
</cp:coreProperties>
</file>